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700" activeTab="1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Nguyennhan">'[1]Nguyen_nhan'!$B$3:$B$16</definedName>
    <definedName name="_xlnm.Print_Area" localSheetId="0">'06'!$A$1:$S$76</definedName>
    <definedName name="_xlnm.Print_Area" localSheetId="1">'07'!$A$1:$T$77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<sst xmlns="http://schemas.openxmlformats.org/spreadsheetml/2006/main" count="319" uniqueCount="163">
  <si>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</si>
  <si>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</si>
  <si>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</si>
  <si>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</si>
  <si>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</si>
  <si>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</si>
  <si>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</si>
  <si>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</si>
  <si>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</si>
  <si>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</si>
  <si>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</si>
  <si>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</si>
  <si>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</si>
  <si>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</si>
  <si>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</si>
  <si>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</si>
  <si>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</si>
  <si>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</si>
  <si>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</si>
  <si>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</si>
  <si>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</si>
  <si>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</si>
  <si>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</si>
  <si>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</si>
  <si>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</si>
  <si>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</si>
  <si>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</si>
  <si>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</si>
  <si>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</si>
  <si>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</si>
  <si>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</si>
  <si>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Tổng số</t>
  </si>
  <si>
    <t>I</t>
  </si>
  <si>
    <t>Phòng Nghiệp vụ</t>
  </si>
  <si>
    <t>1</t>
  </si>
  <si>
    <t>Nguyễn Văn Nghiệp</t>
  </si>
  <si>
    <t>2</t>
  </si>
  <si>
    <t>Võ Thành Đông</t>
  </si>
  <si>
    <t>3</t>
  </si>
  <si>
    <t>Trần Văn Liêm</t>
  </si>
  <si>
    <t>4</t>
  </si>
  <si>
    <t>Nguyễn Văn Tấn</t>
  </si>
  <si>
    <t>5</t>
  </si>
  <si>
    <t>Lê Văn Liệt</t>
  </si>
  <si>
    <t>6</t>
  </si>
  <si>
    <t>Nguyễn Duy Thành</t>
  </si>
  <si>
    <t>II</t>
  </si>
  <si>
    <t>Các Chi cục THADS</t>
  </si>
  <si>
    <t>Chi cục THADS 
thành phố Bến Tre</t>
  </si>
  <si>
    <t>1.1</t>
  </si>
  <si>
    <t>Lê Thị Hải Yến</t>
  </si>
  <si>
    <t>1.2</t>
  </si>
  <si>
    <t>Lê Ngọc Trung</t>
  </si>
  <si>
    <t>1.3</t>
  </si>
  <si>
    <t>Mai Thị Thuyền</t>
  </si>
  <si>
    <t>1.4</t>
  </si>
  <si>
    <t>Trần Hoàng Anh</t>
  </si>
  <si>
    <t>1.5</t>
  </si>
  <si>
    <t>Kiên Minh Trung</t>
  </si>
  <si>
    <t>1.6</t>
  </si>
  <si>
    <t>Lê Vũ Phương Thanh</t>
  </si>
  <si>
    <t>Chi cục THADS
 huyện Châu Thành</t>
  </si>
  <si>
    <t>2.1</t>
  </si>
  <si>
    <t>Nguyễn Hoài Phong</t>
  </si>
  <si>
    <t>2.2</t>
  </si>
  <si>
    <t>Võ Văn Lâm</t>
  </si>
  <si>
    <t>2.3</t>
  </si>
  <si>
    <t>Phạm Thị Xuân Tiến</t>
  </si>
  <si>
    <t>2.4</t>
  </si>
  <si>
    <t>Lê Hoàng Ân</t>
  </si>
  <si>
    <t>2.5</t>
  </si>
  <si>
    <t>Phạm Thị Thanh Vinh</t>
  </si>
  <si>
    <t>Chi cục THADS
 huyện Bình Đại</t>
  </si>
  <si>
    <t>3.1</t>
  </si>
  <si>
    <t>Nguyễn Hữu Thừa</t>
  </si>
  <si>
    <t>3.2</t>
  </si>
  <si>
    <t>Huỳnh Thanh Hải</t>
  </si>
  <si>
    <t>3.3</t>
  </si>
  <si>
    <t>Lê Bé Ngoan</t>
  </si>
  <si>
    <t>3.4</t>
  </si>
  <si>
    <t>Nguyễn Anh Dũng</t>
  </si>
  <si>
    <t>Chi cục THADS
 huyện Giồng Trôm</t>
  </si>
  <si>
    <t>4.1</t>
  </si>
  <si>
    <t>Nguyễn Thiện Thảo</t>
  </si>
  <si>
    <t>4.2</t>
  </si>
  <si>
    <t>Hoàng Thị Hương</t>
  </si>
  <si>
    <t>4.3</t>
  </si>
  <si>
    <t>Phạm Thị Thủy</t>
  </si>
  <si>
    <t>4.4</t>
  </si>
  <si>
    <t>Nguyễn Văn Ợt</t>
  </si>
  <si>
    <t>4.5</t>
  </si>
  <si>
    <t>Hồ Văn Thương</t>
  </si>
  <si>
    <t>Chi cục THADS
 huyện Ba Tri</t>
  </si>
  <si>
    <t>5.1</t>
  </si>
  <si>
    <t>Nguyễn Văn Nô</t>
  </si>
  <si>
    <t>5.2</t>
  </si>
  <si>
    <t>Đặng Văn Kháng</t>
  </si>
  <si>
    <t>5.3</t>
  </si>
  <si>
    <t>Lê Văn Hiền</t>
  </si>
  <si>
    <t>5.5</t>
  </si>
  <si>
    <t>Nguyễn Văn Huy</t>
  </si>
  <si>
    <t>Chi cục THADS
 huyện Mỏ Cày Nam</t>
  </si>
  <si>
    <t>6.1</t>
  </si>
  <si>
    <t>Phạm Văn Phong</t>
  </si>
  <si>
    <t>6.2</t>
  </si>
  <si>
    <t>Nguyễn Văn Cành</t>
  </si>
  <si>
    <t>6.3</t>
  </si>
  <si>
    <t>Phạm Thị Chinh</t>
  </si>
  <si>
    <t>6.4</t>
  </si>
  <si>
    <t>Hồ Văn Ngôn</t>
  </si>
  <si>
    <t>6.5</t>
  </si>
  <si>
    <t>Thái Thị Diễm Lê</t>
  </si>
  <si>
    <t>7</t>
  </si>
  <si>
    <t>Chi cục THADS
 huyện Mỏ Cày Bắc</t>
  </si>
  <si>
    <t>7.1</t>
  </si>
  <si>
    <t xml:space="preserve"> Nguyễn Văn Một</t>
  </si>
  <si>
    <t>7.2</t>
  </si>
  <si>
    <t>Nguyễn Thanh Sơn</t>
  </si>
  <si>
    <t>7.3</t>
  </si>
  <si>
    <t>Nguyễn Thủy Tiên</t>
  </si>
  <si>
    <t>7.4</t>
  </si>
  <si>
    <t>Trần Văn Hoàng</t>
  </si>
  <si>
    <t>8</t>
  </si>
  <si>
    <t>Chi cục THADS
 huyện Thạnh Phú</t>
  </si>
  <si>
    <t>8.1</t>
  </si>
  <si>
    <t>Nguyễn Văn Ớt</t>
  </si>
  <si>
    <t>8.2</t>
  </si>
  <si>
    <t>Lê Đức Trọng</t>
  </si>
  <si>
    <t>8.3</t>
  </si>
  <si>
    <t>Đặng Văn Chung</t>
  </si>
  <si>
    <t>9</t>
  </si>
  <si>
    <t>Chi cục THADS
 huyện Chợ Lách</t>
  </si>
  <si>
    <t>9.1</t>
  </si>
  <si>
    <t>Nguyễn Phú Đức</t>
  </si>
  <si>
    <t>9.2</t>
  </si>
  <si>
    <t>Nguyễn Việt Hùng</t>
  </si>
  <si>
    <t>9.3</t>
  </si>
  <si>
    <t>Dương Hoàng Nam</t>
  </si>
  <si>
    <t>9.4</t>
  </si>
  <si>
    <t>Phạm Thị Kim Tuyết</t>
  </si>
  <si>
    <t>9.5</t>
  </si>
  <si>
    <t>Phạm Văn Bửu</t>
  </si>
  <si>
    <t>NGƯỜI LẬP BIỂU</t>
  </si>
  <si>
    <t>(Đã ký)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</si>
  <si>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</si>
  <si>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Biểu số: 07/TK-THA</t>
  </si>
  <si>
    <t xml:space="preserve">   KẾT QUẢ THI HÀNH ÁN DÂN SỰ TÍNH BẰNG TIỀN</t>
  </si>
  <si>
    <t>Đơn vị  báo cáo:</t>
  </si>
  <si>
    <t>Đơn vị tính: 1.000 đồng</t>
  </si>
  <si>
    <t>Chưa có điều
 kiện hành</t>
  </si>
  <si>
    <t>Giảm thi hành án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</si>
  <si>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</si>
  <si>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</si>
  <si>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</si>
  <si>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</si>
  <si>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</si>
  <si>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</si>
  <si>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</si>
  <si>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</si>
  <si>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</si>
  <si>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Chi cục THADS
Châu Thành</t>
  </si>
  <si>
    <t>Huỳnh Thị Thanh Hà</t>
  </si>
  <si>
    <r>
      <t xml:space="preserve">Đơn vị nhận báo cáo: </t>
    </r>
    <r>
      <rPr>
        <b/>
        <sz val="12"/>
        <rFont val="Times New Roman"/>
        <family val="1"/>
      </rPr>
      <t>Tổng cục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</si>
</sst>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0.000000000"/>
    <numFmt numFmtId="169" formatCode="_(* #,##0.000_);_(* \(#,##0.000\);_(* &quot;-&quot;??_);_(@_)"/>
    <numFmt numFmtId="170" formatCode="_(* #,##0.0_);_(* \(#,##0.0\);_(* &quot;-&quot;??_);_(@_)"/>
    <numFmt numFmtId="171" formatCode="00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[$-409]dddd\,\ mmmm\ dd\,\ yyyy"/>
    <numFmt numFmtId="184" formatCode="0.0"/>
    <numFmt numFmtId="185" formatCode="0.0000"/>
    <numFmt numFmtId="186" formatCode="0.00000"/>
    <numFmt numFmtId="187" formatCode="0.000000"/>
    <numFmt numFmtId="188" formatCode="0.0000000"/>
    <numFmt numFmtId="189" formatCode="_(* #,##0.0000_);_(* \(#,##0.0000\);_(* &quot;-&quot;??_);_(@_)"/>
    <numFmt numFmtId="190" formatCode="0.00000000"/>
    <numFmt numFmtId="191" formatCode="0.0000000000"/>
    <numFmt numFmtId="192" formatCode="_(* #,##0.00000_);_(* \(#,##0.00000\);_(* &quot;-&quot;??_);_(@_)"/>
    <numFmt numFmtId="193" formatCode="#,##0\ &quot;₫&quot;;\-#,##0\ &quot;₫&quot;"/>
    <numFmt numFmtId="194" formatCode="#,##0\ &quot;₫&quot;;[Red]\-#,##0\ &quot;₫&quot;"/>
    <numFmt numFmtId="195" formatCode="#,##0.00\ &quot;₫&quot;;\-#,##0.00\ &quot;₫&quot;"/>
    <numFmt numFmtId="196" formatCode="#,##0.00\ &quot;₫&quot;;[Red]\-#,##0.00\ &quot;₫&quot;"/>
    <numFmt numFmtId="197" formatCode="_-* #,##0\ &quot;₫&quot;_-;\-* #,##0\ &quot;₫&quot;_-;_-* &quot;-&quot;\ &quot;₫&quot;_-;_-@_-"/>
    <numFmt numFmtId="198" formatCode="_-* #,##0\ _₫_-;\-* #,##0\ _₫_-;_-* &quot;-&quot;\ _₫_-;_-@_-"/>
    <numFmt numFmtId="199" formatCode="_-* #,##0.00\ &quot;₫&quot;_-;\-* #,##0.00\ &quot;₫&quot;_-;_-* &quot;-&quot;??\ &quot;₫&quot;_-;_-@_-"/>
    <numFmt numFmtId="200" formatCode="_-* #,##0.00\ _₫_-;\-* #,##0.00\ _₫_-;_-* &quot;-&quot;??\ _₫_-;_-@_-"/>
    <numFmt numFmtId="201" formatCode="&quot;US$&quot;#,##0_);\(&quot;US$&quot;#,##0\)"/>
    <numFmt numFmtId="202" formatCode="&quot;US$&quot;#,##0_);[Red]\(&quot;US$&quot;#,##0\)"/>
    <numFmt numFmtId="203" formatCode="&quot;US$&quot;#,##0.00_);\(&quot;US$&quot;#,##0.00\)"/>
    <numFmt numFmtId="204" formatCode="&quot;US$&quot;#,##0.00_);[Red]\(&quot;US$&quot;#,##0.00\)"/>
    <numFmt numFmtId="205" formatCode="0.0000E+00;&quot;宐&quot;"/>
    <numFmt numFmtId="206" formatCode="0.0000E+00;&quot;羈&quot;"/>
    <numFmt numFmtId="207" formatCode="0.000E+00;&quot;羈&quot;"/>
    <numFmt numFmtId="208" formatCode="0.00E+00;&quot;羈&quot;"/>
    <numFmt numFmtId="209" formatCode="0.0E+00;&quot;羈&quot;"/>
    <numFmt numFmtId="210" formatCode="0.00000E+00;&quot;羈&quot;"/>
    <numFmt numFmtId="211" formatCode="0.000000E+00;&quot;羈&quot;"/>
    <numFmt numFmtId="212" formatCode="0.0000000E+00;&quot;羈&quot;"/>
    <numFmt numFmtId="213" formatCode="0.00000000E+00;&quot;羈&quot;"/>
    <numFmt numFmtId="214" formatCode="[$-409]h:mm:ss\ AM/PM"/>
    <numFmt numFmtId="215" formatCode="\(0\)"/>
    <numFmt numFmtId="216" formatCode="0.00_);\(0.00\)"/>
    <numFmt numFmtId="217" formatCode="0_);\(0\)"/>
    <numFmt numFmtId="218" formatCode="_(* #,##0.000_);_(* \(#,##0.000\);_(* &quot;-&quot;???_);_(@_)"/>
    <numFmt numFmtId="219" formatCode="00000"/>
    <numFmt numFmtId="220" formatCode="00000\-0000"/>
    <numFmt numFmtId="221" formatCode="0.0%"/>
    <numFmt numFmtId="222" formatCode="dd/m/yyyy"/>
    <numFmt numFmtId="223" formatCode="#,##0.0"/>
    <numFmt numFmtId="224" formatCode="#,##0.0000"/>
    <numFmt numFmtId="225" formatCode="0.000%"/>
  </numFmts>
  <fonts count="81">
    <font>
      <sz val="12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4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4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4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i/>
      <sz val="14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sz val="14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4"/>
      <color indexed="62"/>
      <name val="Times New Roman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4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4"/>
      <color indexed="60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4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10"/>
      <name val="Times New Roman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.VnTime"/>
      <family val="2"/>
    </font>
    <font>
      <sz val="12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3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9" fontId="5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9" fillId="0" borderId="0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49" fontId="59" fillId="0" borderId="11" xfId="0" applyNumberFormat="1" applyFont="1" applyFill="1" applyBorder="1" applyAlignment="1" applyProtection="1">
      <alignment horizontal="center" vertical="center"/>
      <protection/>
    </xf>
    <xf numFmtId="3" fontId="57" fillId="0" borderId="10" xfId="148" applyNumberFormat="1" applyFont="1" applyFill="1" applyBorder="1" applyAlignment="1" applyProtection="1">
      <alignment horizontal="center" vertical="center"/>
      <protection/>
    </xf>
    <xf numFmtId="10" fontId="62" fillId="24" borderId="10" xfId="0" applyNumberFormat="1" applyFont="1" applyFill="1" applyBorder="1" applyAlignment="1">
      <alignment/>
    </xf>
    <xf numFmtId="49" fontId="63" fillId="24" borderId="10" xfId="0" applyNumberFormat="1" applyFont="1" applyFill="1" applyBorder="1" applyAlignment="1" applyProtection="1">
      <alignment horizontal="center" vertical="center"/>
      <protection/>
    </xf>
    <xf numFmtId="49" fontId="63" fillId="24" borderId="10" xfId="0" applyNumberFormat="1" applyFont="1" applyFill="1" applyBorder="1" applyAlignment="1" applyProtection="1">
      <alignment vertical="center"/>
      <protection/>
    </xf>
    <xf numFmtId="37" fontId="62" fillId="24" borderId="10" xfId="0" applyNumberFormat="1" applyFont="1" applyFill="1" applyBorder="1" applyAlignment="1" applyProtection="1">
      <alignment horizontal="right" vertical="center"/>
      <protection/>
    </xf>
    <xf numFmtId="37" fontId="62" fillId="0" borderId="10" xfId="0" applyNumberFormat="1" applyFont="1" applyFill="1" applyBorder="1" applyAlignment="1" applyProtection="1">
      <alignment horizontal="right" vertical="center"/>
      <protection/>
    </xf>
    <xf numFmtId="2" fontId="64" fillId="0" borderId="0" xfId="0" applyNumberFormat="1" applyFont="1" applyAlignment="1">
      <alignment/>
    </xf>
    <xf numFmtId="49" fontId="65" fillId="24" borderId="0" xfId="0" applyNumberFormat="1" applyFont="1" applyFill="1" applyAlignment="1">
      <alignment/>
    </xf>
    <xf numFmtId="49" fontId="66" fillId="24" borderId="10" xfId="0" applyNumberFormat="1" applyFont="1" applyFill="1" applyBorder="1" applyAlignment="1" applyProtection="1">
      <alignment horizontal="center" vertical="center"/>
      <protection/>
    </xf>
    <xf numFmtId="49" fontId="55" fillId="24" borderId="10" xfId="0" applyNumberFormat="1" applyFont="1" applyFill="1" applyBorder="1" applyAlignment="1" applyProtection="1">
      <alignment vertical="center"/>
      <protection/>
    </xf>
    <xf numFmtId="3" fontId="57" fillId="24" borderId="12" xfId="0" applyNumberFormat="1" applyFont="1" applyFill="1" applyBorder="1" applyAlignment="1" applyProtection="1">
      <alignment horizontal="right" vertical="center"/>
      <protection/>
    </xf>
    <xf numFmtId="164" fontId="0" fillId="24" borderId="10" xfId="0" applyNumberFormat="1" applyFill="1" applyBorder="1" applyAlignment="1" applyProtection="1">
      <alignment horizontal="right" vertical="center"/>
      <protection/>
    </xf>
    <xf numFmtId="3" fontId="62" fillId="24" borderId="10" xfId="0" applyNumberFormat="1" applyFont="1" applyFill="1" applyBorder="1" applyAlignment="1" applyProtection="1">
      <alignment horizontal="right" vertical="center"/>
      <protection/>
    </xf>
    <xf numFmtId="3" fontId="62" fillId="24" borderId="10" xfId="0" applyNumberFormat="1" applyFont="1" applyFill="1" applyBorder="1" applyAlignment="1" applyProtection="1">
      <alignment vertical="center"/>
      <protection/>
    </xf>
    <xf numFmtId="3" fontId="55" fillId="24" borderId="10" xfId="0" applyNumberFormat="1" applyFont="1" applyFill="1" applyBorder="1" applyAlignment="1" applyProtection="1">
      <alignment horizontal="right" vertical="center"/>
      <protection/>
    </xf>
    <xf numFmtId="3" fontId="55" fillId="0" borderId="10" xfId="0" applyNumberFormat="1" applyFont="1" applyFill="1" applyBorder="1" applyAlignment="1" applyProtection="1">
      <alignment horizontal="right" vertical="center"/>
      <protection/>
    </xf>
    <xf numFmtId="3" fontId="57" fillId="0" borderId="10" xfId="0" applyNumberFormat="1" applyFont="1" applyFill="1" applyBorder="1" applyAlignment="1">
      <alignment horizontal="right"/>
    </xf>
    <xf numFmtId="10" fontId="67" fillId="24" borderId="10" xfId="0" applyNumberFormat="1" applyFont="1" applyFill="1" applyBorder="1" applyAlignment="1">
      <alignment/>
    </xf>
    <xf numFmtId="49" fontId="0" fillId="24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left" vertical="center"/>
    </xf>
    <xf numFmtId="49" fontId="55" fillId="0" borderId="10" xfId="0" applyNumberFormat="1" applyFont="1" applyBorder="1" applyAlignment="1">
      <alignment/>
    </xf>
    <xf numFmtId="49" fontId="0" fillId="24" borderId="10" xfId="0" applyNumberFormat="1" applyFill="1" applyBorder="1" applyAlignment="1">
      <alignment/>
    </xf>
    <xf numFmtId="3" fontId="62" fillId="0" borderId="10" xfId="0" applyNumberFormat="1" applyFont="1" applyFill="1" applyBorder="1" applyAlignment="1" applyProtection="1">
      <alignment horizontal="right" vertical="center"/>
      <protection/>
    </xf>
    <xf numFmtId="49" fontId="63" fillId="24" borderId="10" xfId="0" applyNumberFormat="1" applyFont="1" applyFill="1" applyBorder="1" applyAlignment="1" applyProtection="1">
      <alignment vertical="center" wrapText="1"/>
      <protection/>
    </xf>
    <xf numFmtId="3" fontId="57" fillId="24" borderId="1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/>
    </xf>
    <xf numFmtId="2" fontId="64" fillId="0" borderId="0" xfId="0" applyNumberFormat="1" applyFont="1" applyBorder="1" applyAlignment="1">
      <alignment/>
    </xf>
    <xf numFmtId="49" fontId="0" fillId="24" borderId="10" xfId="0" applyNumberFormat="1" applyFont="1" applyFill="1" applyBorder="1" applyAlignment="1" applyProtection="1">
      <alignment vertical="center"/>
      <protection/>
    </xf>
    <xf numFmtId="3" fontId="55" fillId="24" borderId="10" xfId="0" applyNumberFormat="1" applyFont="1" applyFill="1" applyBorder="1" applyAlignment="1" applyProtection="1">
      <alignment horizontal="center" vertical="center"/>
      <protection/>
    </xf>
    <xf numFmtId="3" fontId="55" fillId="0" borderId="10" xfId="0" applyNumberFormat="1" applyFont="1" applyFill="1" applyBorder="1" applyAlignment="1" applyProtection="1">
      <alignment horizontal="center" vertical="center"/>
      <protection/>
    </xf>
    <xf numFmtId="3" fontId="55" fillId="0" borderId="10" xfId="155" applyNumberFormat="1" applyFont="1" applyFill="1" applyBorder="1" applyAlignment="1" applyProtection="1">
      <alignment horizontal="center" vertical="center"/>
      <protection/>
    </xf>
    <xf numFmtId="3" fontId="55" fillId="0" borderId="10" xfId="0" applyNumberFormat="1" applyFont="1" applyFill="1" applyBorder="1" applyAlignment="1">
      <alignment horizontal="center"/>
    </xf>
    <xf numFmtId="0" fontId="68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55" fillId="24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/>
    </xf>
    <xf numFmtId="9" fontId="67" fillId="24" borderId="10" xfId="0" applyNumberFormat="1" applyFont="1" applyFill="1" applyBorder="1" applyAlignment="1">
      <alignment/>
    </xf>
    <xf numFmtId="0" fontId="66" fillId="24" borderId="10" xfId="0" applyFont="1" applyFill="1" applyBorder="1" applyAlignment="1" applyProtection="1">
      <alignment horizontal="center" vertical="center"/>
      <protection/>
    </xf>
    <xf numFmtId="49" fontId="55" fillId="24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horizontal="left" vertical="center"/>
    </xf>
    <xf numFmtId="49" fontId="55" fillId="0" borderId="10" xfId="0" applyNumberFormat="1" applyFont="1" applyBorder="1" applyAlignment="1">
      <alignment/>
    </xf>
    <xf numFmtId="0" fontId="70" fillId="24" borderId="10" xfId="0" applyFont="1" applyFill="1" applyBorder="1" applyAlignment="1" applyProtection="1">
      <alignment horizontal="center" vertical="center"/>
      <protection/>
    </xf>
    <xf numFmtId="164" fontId="66" fillId="24" borderId="10" xfId="0" applyNumberFormat="1" applyFont="1" applyFill="1" applyBorder="1" applyAlignment="1" applyProtection="1">
      <alignment horizontal="right" vertical="center"/>
      <protection/>
    </xf>
    <xf numFmtId="164" fontId="66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ill="1" applyBorder="1" applyAlignment="1" applyProtection="1">
      <alignment horizontal="right" vertical="center"/>
      <protection/>
    </xf>
    <xf numFmtId="2" fontId="64" fillId="24" borderId="0" xfId="0" applyNumberFormat="1" applyFont="1" applyFill="1" applyAlignment="1">
      <alignment/>
    </xf>
    <xf numFmtId="3" fontId="55" fillId="24" borderId="13" xfId="0" applyNumberFormat="1" applyFont="1" applyFill="1" applyBorder="1" applyAlignment="1" applyProtection="1">
      <alignment horizontal="center" vertical="center"/>
      <protection/>
    </xf>
    <xf numFmtId="3" fontId="55" fillId="0" borderId="13" xfId="0" applyNumberFormat="1" applyFont="1" applyFill="1" applyBorder="1" applyAlignment="1" applyProtection="1">
      <alignment horizontal="center" vertical="center"/>
      <protection/>
    </xf>
    <xf numFmtId="3" fontId="55" fillId="0" borderId="13" xfId="155" applyNumberFormat="1" applyFont="1" applyFill="1" applyBorder="1" applyAlignment="1" applyProtection="1">
      <alignment horizontal="center" vertical="center"/>
      <protection/>
    </xf>
    <xf numFmtId="3" fontId="55" fillId="0" borderId="13" xfId="0" applyNumberFormat="1" applyFont="1" applyFill="1" applyBorder="1" applyAlignment="1">
      <alignment horizontal="center"/>
    </xf>
    <xf numFmtId="3" fontId="62" fillId="24" borderId="13" xfId="0" applyNumberFormat="1" applyFont="1" applyFill="1" applyBorder="1" applyAlignment="1" applyProtection="1">
      <alignment horizontal="right" vertical="center"/>
      <protection/>
    </xf>
    <xf numFmtId="3" fontId="62" fillId="0" borderId="13" xfId="0" applyNumberFormat="1" applyFont="1" applyFill="1" applyBorder="1" applyAlignment="1" applyProtection="1">
      <alignment horizontal="right" vertical="center"/>
      <protection/>
    </xf>
    <xf numFmtId="49" fontId="55" fillId="0" borderId="10" xfId="0" applyNumberFormat="1" applyFont="1" applyFill="1" applyBorder="1" applyAlignment="1" applyProtection="1">
      <alignment vertical="center"/>
      <protection/>
    </xf>
    <xf numFmtId="3" fontId="57" fillId="24" borderId="13" xfId="0" applyNumberFormat="1" applyFont="1" applyFill="1" applyBorder="1" applyAlignment="1" applyProtection="1">
      <alignment horizontal="right" vertical="center"/>
      <protection/>
    </xf>
    <xf numFmtId="0" fontId="55" fillId="24" borderId="10" xfId="0" applyFont="1" applyFill="1" applyBorder="1" applyAlignment="1">
      <alignment horizontal="left" vertical="center"/>
    </xf>
    <xf numFmtId="164" fontId="55" fillId="24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Border="1" applyAlignment="1">
      <alignment/>
    </xf>
    <xf numFmtId="0" fontId="72" fillId="0" borderId="0" xfId="0" applyNumberFormat="1" applyFont="1" applyFill="1" applyBorder="1" applyAlignment="1">
      <alignment horizontal="center" wrapText="1"/>
    </xf>
    <xf numFmtId="0" fontId="73" fillId="0" borderId="0" xfId="0" applyNumberFormat="1" applyFont="1" applyFill="1" applyBorder="1" applyAlignment="1">
      <alignment horizontal="center" wrapText="1"/>
    </xf>
    <xf numFmtId="49" fontId="74" fillId="0" borderId="0" xfId="0" applyNumberFormat="1" applyFont="1" applyFill="1" applyBorder="1" applyAlignment="1">
      <alignment/>
    </xf>
    <xf numFmtId="0" fontId="73" fillId="0" borderId="0" xfId="0" applyNumberFormat="1" applyFont="1" applyFill="1" applyBorder="1" applyAlignment="1">
      <alignment/>
    </xf>
    <xf numFmtId="49" fontId="75" fillId="0" borderId="0" xfId="0" applyNumberFormat="1" applyFont="1" applyFill="1" applyBorder="1" applyAlignment="1">
      <alignment/>
    </xf>
    <xf numFmtId="0" fontId="72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7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73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76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3" fontId="60" fillId="24" borderId="14" xfId="0" applyNumberFormat="1" applyFont="1" applyFill="1" applyBorder="1" applyAlignment="1" applyProtection="1">
      <alignment horizontal="right" vertical="center"/>
      <protection/>
    </xf>
    <xf numFmtId="10" fontId="60" fillId="24" borderId="10" xfId="0" applyNumberFormat="1" applyFont="1" applyFill="1" applyBorder="1" applyAlignment="1">
      <alignment vertical="center"/>
    </xf>
    <xf numFmtId="49" fontId="62" fillId="24" borderId="10" xfId="0" applyNumberFormat="1" applyFont="1" applyFill="1" applyBorder="1" applyAlignment="1" applyProtection="1">
      <alignment horizontal="center" vertical="center"/>
      <protection/>
    </xf>
    <xf numFmtId="37" fontId="62" fillId="24" borderId="10" xfId="0" applyNumberFormat="1" applyFont="1" applyFill="1" applyBorder="1" applyAlignment="1" applyProtection="1">
      <alignment vertical="center"/>
      <protection/>
    </xf>
    <xf numFmtId="37" fontId="57" fillId="0" borderId="10" xfId="0" applyNumberFormat="1" applyFont="1" applyFill="1" applyBorder="1" applyAlignment="1" applyProtection="1">
      <alignment horizontal="right" vertical="center"/>
      <protection/>
    </xf>
    <xf numFmtId="10" fontId="57" fillId="24" borderId="10" xfId="0" applyNumberFormat="1" applyFont="1" applyFill="1" applyBorder="1" applyAlignment="1">
      <alignment/>
    </xf>
    <xf numFmtId="49" fontId="67" fillId="24" borderId="0" xfId="0" applyNumberFormat="1" applyFont="1" applyFill="1" applyAlignment="1">
      <alignment/>
    </xf>
    <xf numFmtId="49" fontId="55" fillId="24" borderId="10" xfId="0" applyNumberFormat="1" applyFont="1" applyFill="1" applyBorder="1" applyAlignment="1" applyProtection="1">
      <alignment horizontal="center" vertical="center"/>
      <protection/>
    </xf>
    <xf numFmtId="3" fontId="55" fillId="24" borderId="10" xfId="155" applyNumberFormat="1" applyFont="1" applyFill="1" applyBorder="1" applyAlignment="1" applyProtection="1">
      <alignment horizontal="right" vertical="center"/>
      <protection/>
    </xf>
    <xf numFmtId="3" fontId="55" fillId="24" borderId="10" xfId="0" applyNumberFormat="1" applyFont="1" applyFill="1" applyBorder="1" applyAlignment="1">
      <alignment horizontal="right"/>
    </xf>
    <xf numFmtId="3" fontId="57" fillId="24" borderId="10" xfId="0" applyNumberFormat="1" applyFont="1" applyFill="1" applyBorder="1" applyAlignment="1">
      <alignment horizontal="right"/>
    </xf>
    <xf numFmtId="10" fontId="55" fillId="24" borderId="10" xfId="0" applyNumberFormat="1" applyFont="1" applyFill="1" applyBorder="1" applyAlignment="1">
      <alignment/>
    </xf>
    <xf numFmtId="49" fontId="55" fillId="24" borderId="0" xfId="0" applyNumberFormat="1" applyFont="1" applyFill="1" applyAlignment="1">
      <alignment/>
    </xf>
    <xf numFmtId="49" fontId="55" fillId="24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 applyProtection="1">
      <alignment horizontal="right" vertical="center"/>
      <protection/>
    </xf>
    <xf numFmtId="49" fontId="62" fillId="24" borderId="10" xfId="0" applyNumberFormat="1" applyFont="1" applyFill="1" applyBorder="1" applyAlignment="1" applyProtection="1">
      <alignment vertical="center" wrapText="1"/>
      <protection/>
    </xf>
    <xf numFmtId="49" fontId="55" fillId="24" borderId="10" xfId="0" applyNumberFormat="1" applyFont="1" applyFill="1" applyBorder="1" applyAlignment="1" applyProtection="1">
      <alignment horizontal="left" vertical="center"/>
      <protection/>
    </xf>
    <xf numFmtId="49" fontId="55" fillId="0" borderId="10" xfId="0" applyNumberFormat="1" applyFont="1" applyBorder="1" applyAlignment="1">
      <alignment horizontal="left"/>
    </xf>
    <xf numFmtId="49" fontId="55" fillId="0" borderId="10" xfId="0" applyNumberFormat="1" applyFont="1" applyBorder="1" applyAlignment="1">
      <alignment horizontal="left" vertical="center"/>
    </xf>
    <xf numFmtId="3" fontId="55" fillId="24" borderId="10" xfId="155" applyNumberFormat="1" applyFont="1" applyFill="1" applyBorder="1" applyAlignment="1" applyProtection="1">
      <alignment horizontal="center" vertical="center"/>
      <protection/>
    </xf>
    <xf numFmtId="0" fontId="69" fillId="24" borderId="10" xfId="0" applyFont="1" applyFill="1" applyBorder="1" applyAlignment="1" applyProtection="1">
      <alignment horizontal="center" vertical="center"/>
      <protection/>
    </xf>
    <xf numFmtId="164" fontId="70" fillId="24" borderId="10" xfId="0" applyNumberFormat="1" applyFont="1" applyFill="1" applyBorder="1" applyAlignment="1" applyProtection="1">
      <alignment horizontal="right" vertical="center"/>
      <protection/>
    </xf>
    <xf numFmtId="164" fontId="55" fillId="0" borderId="10" xfId="0" applyNumberFormat="1" applyFont="1" applyFill="1" applyBorder="1" applyAlignment="1" applyProtection="1">
      <alignment horizontal="right" vertical="center"/>
      <protection/>
    </xf>
    <xf numFmtId="164" fontId="70" fillId="0" borderId="10" xfId="0" applyNumberFormat="1" applyFont="1" applyFill="1" applyBorder="1" applyAlignment="1" applyProtection="1">
      <alignment horizontal="right" vertical="center"/>
      <protection/>
    </xf>
    <xf numFmtId="169" fontId="70" fillId="24" borderId="10" xfId="0" applyNumberFormat="1" applyFont="1" applyFill="1" applyBorder="1" applyAlignment="1" applyProtection="1">
      <alignment horizontal="right" vertical="center"/>
      <protection/>
    </xf>
    <xf numFmtId="3" fontId="55" fillId="24" borderId="13" xfId="155" applyNumberFormat="1" applyFont="1" applyFill="1" applyBorder="1" applyAlignment="1" applyProtection="1">
      <alignment horizontal="center" vertical="center"/>
      <protection/>
    </xf>
    <xf numFmtId="3" fontId="55" fillId="24" borderId="13" xfId="0" applyNumberFormat="1" applyFont="1" applyFill="1" applyBorder="1" applyAlignment="1">
      <alignment horizontal="right"/>
    </xf>
    <xf numFmtId="3" fontId="57" fillId="0" borderId="13" xfId="0" applyNumberFormat="1" applyFont="1" applyFill="1" applyBorder="1" applyAlignment="1" applyProtection="1">
      <alignment horizontal="right" vertical="center"/>
      <protection/>
    </xf>
    <xf numFmtId="164" fontId="55" fillId="24" borderId="10" xfId="96" applyNumberFormat="1" applyFont="1" applyFill="1" applyBorder="1" applyAlignment="1" applyProtection="1">
      <alignment horizontal="right" vertical="center"/>
      <protection/>
    </xf>
    <xf numFmtId="169" fontId="66" fillId="24" borderId="10" xfId="96" applyNumberFormat="1" applyFont="1" applyFill="1" applyBorder="1" applyAlignment="1" applyProtection="1">
      <alignment horizontal="right" vertical="center"/>
      <protection/>
    </xf>
    <xf numFmtId="164" fontId="55" fillId="0" borderId="10" xfId="96" applyNumberFormat="1" applyFont="1" applyFill="1" applyBorder="1" applyAlignment="1" applyProtection="1">
      <alignment horizontal="right" vertical="center"/>
      <protection/>
    </xf>
    <xf numFmtId="0" fontId="66" fillId="0" borderId="15" xfId="148" applyNumberFormat="1" applyFont="1" applyFill="1" applyBorder="1" applyAlignment="1" applyProtection="1">
      <alignment horizontal="center" vertical="center"/>
      <protection/>
    </xf>
    <xf numFmtId="49" fontId="64" fillId="0" borderId="0" xfId="0" applyNumberFormat="1" applyFont="1" applyFill="1" applyBorder="1" applyAlignment="1">
      <alignment/>
    </xf>
    <xf numFmtId="49" fontId="8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9" fontId="56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center" wrapText="1"/>
    </xf>
    <xf numFmtId="0" fontId="58" fillId="0" borderId="0" xfId="0" applyNumberFormat="1" applyFont="1" applyFill="1" applyAlignment="1">
      <alignment horizontal="center"/>
    </xf>
    <xf numFmtId="49" fontId="57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>
      <alignment horizontal="left"/>
    </xf>
    <xf numFmtId="0" fontId="57" fillId="0" borderId="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left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>
      <alignment horizontal="center" wrapText="1"/>
    </xf>
    <xf numFmtId="49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NumberFormat="1" applyFont="1" applyFill="1" applyBorder="1" applyAlignment="1">
      <alignment horizontal="center" wrapText="1"/>
    </xf>
    <xf numFmtId="0" fontId="73" fillId="0" borderId="0" xfId="0" applyNumberFormat="1" applyFont="1" applyFill="1" applyAlignment="1">
      <alignment horizontal="center"/>
    </xf>
    <xf numFmtId="0" fontId="72" fillId="0" borderId="0" xfId="0" applyNumberFormat="1" applyFont="1" applyFill="1" applyAlignment="1">
      <alignment horizontal="center"/>
    </xf>
    <xf numFmtId="0" fontId="72" fillId="0" borderId="0" xfId="0" applyNumberFormat="1" applyFont="1" applyFill="1" applyAlignment="1">
      <alignment horizontal="left"/>
    </xf>
    <xf numFmtId="0" fontId="72" fillId="0" borderId="0" xfId="0" applyNumberFormat="1" applyFont="1" applyFill="1" applyAlignment="1">
      <alignment horizontal="center" wrapText="1"/>
    </xf>
    <xf numFmtId="49" fontId="78" fillId="0" borderId="10" xfId="0" applyNumberFormat="1" applyFont="1" applyFill="1" applyBorder="1" applyAlignment="1" applyProtection="1">
      <alignment horizontal="center" vertical="center" wrapText="1"/>
      <protection/>
    </xf>
    <xf numFmtId="49" fontId="73" fillId="0" borderId="0" xfId="0" applyNumberFormat="1" applyFont="1" applyFill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60" fillId="0" borderId="17" xfId="0" applyNumberFormat="1" applyFont="1" applyFill="1" applyBorder="1" applyAlignment="1" applyProtection="1">
      <alignment horizontal="center" vertical="center" wrapText="1"/>
      <protection/>
    </xf>
    <xf numFmtId="49" fontId="6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left"/>
    </xf>
    <xf numFmtId="49" fontId="77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>
      <alignment horizontal="left" wrapText="1"/>
    </xf>
    <xf numFmtId="49" fontId="60" fillId="0" borderId="0" xfId="0" applyNumberFormat="1" applyFont="1" applyFill="1" applyBorder="1" applyAlignment="1">
      <alignment horizontal="left" wrapText="1"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omma 4" xfId="100"/>
    <cellStyle name="Comma 5" xfId="101"/>
    <cellStyle name="Comma 6" xfId="102"/>
    <cellStyle name="Comma 7" xfId="103"/>
    <cellStyle name="Currency" xfId="104"/>
    <cellStyle name="Currency [0]" xfId="105"/>
    <cellStyle name="Explanatory Text" xfId="106"/>
    <cellStyle name="Explanatory Text 2" xfId="107"/>
    <cellStyle name="Explanatory Text 3" xfId="108"/>
    <cellStyle name="Followed Hyperlink" xfId="109"/>
    <cellStyle name="Good" xfId="110"/>
    <cellStyle name="Good 2" xfId="111"/>
    <cellStyle name="Good 3" xfId="112"/>
    <cellStyle name="Heading 1" xfId="113"/>
    <cellStyle name="Heading 1 2" xfId="114"/>
    <cellStyle name="Heading 1 3" xfId="115"/>
    <cellStyle name="Heading 2" xfId="116"/>
    <cellStyle name="Heading 2 2" xfId="117"/>
    <cellStyle name="Heading 2 3" xfId="118"/>
    <cellStyle name="Heading 3" xfId="119"/>
    <cellStyle name="Heading 3 2" xfId="120"/>
    <cellStyle name="Heading 3 3" xfId="121"/>
    <cellStyle name="Heading 4" xfId="122"/>
    <cellStyle name="Heading 4 2" xfId="123"/>
    <cellStyle name="Heading 4 3" xfId="124"/>
    <cellStyle name="Hyperlink" xfId="125"/>
    <cellStyle name="Input" xfId="126"/>
    <cellStyle name="Input 2" xfId="127"/>
    <cellStyle name="Input 3" xfId="128"/>
    <cellStyle name="Linked Cell" xfId="129"/>
    <cellStyle name="Linked Cell 2" xfId="130"/>
    <cellStyle name="Linked Cell 3" xfId="131"/>
    <cellStyle name="Neutral" xfId="132"/>
    <cellStyle name="Neutral 2" xfId="133"/>
    <cellStyle name="Neutral 3" xfId="134"/>
    <cellStyle name="Normal 2" xfId="135"/>
    <cellStyle name="Normal 2 2" xfId="136"/>
    <cellStyle name="Normal 2 3" xfId="137"/>
    <cellStyle name="Normal 2 4" xfId="138"/>
    <cellStyle name="Normal 2 5" xfId="139"/>
    <cellStyle name="Normal 2_Bieu Phu luc thu NSNN theo doi mới" xfId="140"/>
    <cellStyle name="Normal 3" xfId="141"/>
    <cellStyle name="Normal 3 2" xfId="142"/>
    <cellStyle name="Normal 3 3" xfId="143"/>
    <cellStyle name="Normal 3 4" xfId="144"/>
    <cellStyle name="Normal 3_Bieu Phu luc thu NSNN theo doi mới" xfId="145"/>
    <cellStyle name="Normal 4" xfId="146"/>
    <cellStyle name="Normal 5" xfId="147"/>
    <cellStyle name="Normal_1. (Goc) THONG KE TT01 Toàn tỉnh Hoa Binh 6 tháng 2013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Percent 2" xfId="156"/>
    <cellStyle name="Percent 2 2" xfId="157"/>
    <cellStyle name="Percent 3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57175"/>
    <xdr:sp>
      <xdr:nvSpPr>
        <xdr:cNvPr id="1" name="Text Box 1"/>
        <xdr:cNvSpPr txBox="1">
          <a:spLocks noChangeArrowheads="1"/>
        </xdr:cNvSpPr>
      </xdr:nvSpPr>
      <xdr:spPr>
        <a:xfrm>
          <a:off x="191452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57175"/>
    <xdr:sp>
      <xdr:nvSpPr>
        <xdr:cNvPr id="2" name="Text Box 1"/>
        <xdr:cNvSpPr txBox="1">
          <a:spLocks noChangeArrowheads="1"/>
        </xdr:cNvSpPr>
      </xdr:nvSpPr>
      <xdr:spPr>
        <a:xfrm>
          <a:off x="191452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57175"/>
    <xdr:sp>
      <xdr:nvSpPr>
        <xdr:cNvPr id="1" name="Text Box 1"/>
        <xdr:cNvSpPr txBox="1">
          <a:spLocks noChangeArrowheads="1"/>
        </xdr:cNvSpPr>
      </xdr:nvSpPr>
      <xdr:spPr>
        <a:xfrm>
          <a:off x="1790700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57175"/>
    <xdr:sp>
      <xdr:nvSpPr>
        <xdr:cNvPr id="2" name="Text Box 1"/>
        <xdr:cNvSpPr txBox="1">
          <a:spLocks noChangeArrowheads="1"/>
        </xdr:cNvSpPr>
      </xdr:nvSpPr>
      <xdr:spPr>
        <a:xfrm>
          <a:off x="1790700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\NAM%202015\BC%20THONG%20KE%202015\THONG%20KE%202015%20DI\12%20THANG%202015\BCTK%2012%20THANG%202015%20LUU\ns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BCTK%2010%20bieu%20TT08%20%2003thang-2017%20toan%20tin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%20%202016\BCTK%2006%20thang%20nam%202016\BC%20TONG%20CUC\BCTK%2019%20bieu%20TT08%20%2006-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so viec thu cho NSNN"/>
      <sheetName val="TK ban dau gia khong thanh"/>
      <sheetName val="phat tu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11"/>
      <sheetName val="12"/>
      <sheetName val="19"/>
    </sheetNames>
    <sheetDataSet>
      <sheetData sheetId="11">
        <row r="3">
          <cell r="B3" t="str">
            <v>03 tháng / năm 2017</v>
          </cell>
        </row>
        <row r="4">
          <cell r="B4" t="str">
            <v>CTHADS tỉnh Bến Tre</v>
          </cell>
        </row>
        <row r="6">
          <cell r="B6" t="str">
            <v>Nguyễn Văn Tu</v>
          </cell>
        </row>
        <row r="7">
          <cell r="B7" t="str">
            <v>CỤC TRƯỞNG</v>
          </cell>
        </row>
        <row r="8">
          <cell r="B8" t="str">
            <v>Bến Tre, ngày  03 tháng 01 năm 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CTHADS tỉnh Bến Tre</v>
          </cell>
        </row>
        <row r="5">
          <cell r="B5" t="str">
            <v>Huỳnh Thị Thanh Hà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DD77"/>
  <sheetViews>
    <sheetView showZeros="0" view="pageBreakPreview" zoomScale="85" zoomScaleSheetLayoutView="85" zoomScalePageLayoutView="0" workbookViewId="0" topLeftCell="A55">
      <selection activeCell="C73" sqref="C73"/>
    </sheetView>
  </sheetViews>
  <sheetFormatPr defaultColWidth="9.00390625" defaultRowHeight="15.75"/>
  <cols>
    <col min="1" max="1" width="3.50390625" style="3" customWidth="1"/>
    <col min="2" max="2" width="21.625" style="90" customWidth="1"/>
    <col min="3" max="3" width="10.75390625" style="3" customWidth="1"/>
    <col min="4" max="5" width="7.375" style="3" customWidth="1"/>
    <col min="6" max="6" width="6.50390625" style="3" customWidth="1"/>
    <col min="7" max="7" width="6.75390625" style="3" customWidth="1"/>
    <col min="8" max="8" width="9.875" style="10" customWidth="1"/>
    <col min="9" max="9" width="7.875" style="10" customWidth="1"/>
    <col min="10" max="11" width="6.25390625" style="3" customWidth="1"/>
    <col min="12" max="12" width="5.75390625" style="3" customWidth="1"/>
    <col min="13" max="14" width="5.875" style="3" customWidth="1"/>
    <col min="15" max="15" width="6.125" style="3" customWidth="1"/>
    <col min="16" max="16" width="5.25390625" style="3" customWidth="1"/>
    <col min="17" max="17" width="7.50390625" style="3" customWidth="1"/>
    <col min="18" max="18" width="8.75390625" style="10" customWidth="1"/>
    <col min="19" max="19" width="8.125" style="3" customWidth="1"/>
    <col min="20" max="16384" width="9.00390625" style="3" customWidth="1"/>
  </cols>
  <sheetData>
    <row r="1" spans="1:19" ht="20.25" customHeight="1">
      <c r="A1" s="1" t="s">
        <v>0</v>
      </c>
      <c r="B1" s="2"/>
      <c r="C1" s="1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4" t="s">
        <v>2</v>
      </c>
      <c r="Q1" s="4"/>
      <c r="R1" s="5"/>
      <c r="S1" s="4"/>
    </row>
    <row r="2" spans="1:19" ht="17.25" customHeight="1">
      <c r="A2" s="145" t="s">
        <v>3</v>
      </c>
      <c r="B2" s="145"/>
      <c r="C2" s="145"/>
      <c r="D2" s="145"/>
      <c r="E2" s="140" t="s">
        <v>4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6" t="str">
        <f>'[4]Thong tin'!B4</f>
        <v>CTHADS tỉnh Bến Tre</v>
      </c>
      <c r="Q2" s="146"/>
      <c r="R2" s="146"/>
      <c r="S2" s="146"/>
    </row>
    <row r="3" spans="1:19" ht="19.5" customHeight="1">
      <c r="A3" s="145" t="s">
        <v>5</v>
      </c>
      <c r="B3" s="145"/>
      <c r="C3" s="145"/>
      <c r="D3" s="145"/>
      <c r="E3" s="141" t="str">
        <f>'[3]Thong tin'!B3</f>
        <v>03 tháng / năm 2017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4" t="s">
        <v>144</v>
      </c>
      <c r="Q3" s="1"/>
      <c r="R3" s="5"/>
      <c r="S3" s="4"/>
    </row>
    <row r="4" spans="1:19" ht="14.25" customHeight="1">
      <c r="A4" s="6" t="s">
        <v>6</v>
      </c>
      <c r="B4" s="2"/>
      <c r="C4" s="1"/>
      <c r="D4" s="1"/>
      <c r="E4" s="1"/>
      <c r="F4" s="1"/>
      <c r="G4" s="1"/>
      <c r="H4" s="7"/>
      <c r="I4" s="7"/>
      <c r="J4" s="1"/>
      <c r="K4" s="1"/>
      <c r="L4" s="1"/>
      <c r="M4" s="1"/>
      <c r="N4" s="8"/>
      <c r="O4" s="8"/>
      <c r="P4" s="150" t="s">
        <v>7</v>
      </c>
      <c r="Q4" s="150"/>
      <c r="R4" s="150"/>
      <c r="S4" s="150"/>
    </row>
    <row r="5" spans="2:19" ht="21.75" customHeight="1">
      <c r="B5" s="9"/>
      <c r="C5" s="10"/>
      <c r="Q5" s="11" t="s">
        <v>8</v>
      </c>
      <c r="R5" s="12"/>
      <c r="S5" s="13"/>
    </row>
    <row r="6" spans="1:19" ht="19.5" customHeight="1">
      <c r="A6" s="151" t="s">
        <v>9</v>
      </c>
      <c r="B6" s="151"/>
      <c r="C6" s="144" t="s">
        <v>10</v>
      </c>
      <c r="D6" s="144"/>
      <c r="E6" s="144"/>
      <c r="F6" s="142" t="s">
        <v>11</v>
      </c>
      <c r="G6" s="142" t="s">
        <v>12</v>
      </c>
      <c r="H6" s="143" t="s">
        <v>13</v>
      </c>
      <c r="I6" s="143"/>
      <c r="J6" s="143"/>
      <c r="K6" s="143"/>
      <c r="L6" s="143"/>
      <c r="M6" s="143"/>
      <c r="N6" s="143"/>
      <c r="O6" s="143"/>
      <c r="P6" s="143"/>
      <c r="Q6" s="143"/>
      <c r="R6" s="144" t="s">
        <v>14</v>
      </c>
      <c r="S6" s="144" t="s">
        <v>15</v>
      </c>
    </row>
    <row r="7" spans="1:19" s="4" customFormat="1" ht="21.75" customHeight="1">
      <c r="A7" s="151"/>
      <c r="B7" s="151"/>
      <c r="C7" s="144" t="s">
        <v>16</v>
      </c>
      <c r="D7" s="147" t="s">
        <v>17</v>
      </c>
      <c r="E7" s="147"/>
      <c r="F7" s="142"/>
      <c r="G7" s="142"/>
      <c r="H7" s="142" t="s">
        <v>13</v>
      </c>
      <c r="I7" s="144" t="s">
        <v>18</v>
      </c>
      <c r="J7" s="144"/>
      <c r="K7" s="144"/>
      <c r="L7" s="144"/>
      <c r="M7" s="144"/>
      <c r="N7" s="144"/>
      <c r="O7" s="144"/>
      <c r="P7" s="144"/>
      <c r="Q7" s="142" t="s">
        <v>19</v>
      </c>
      <c r="R7" s="144"/>
      <c r="S7" s="144"/>
    </row>
    <row r="8" spans="1:19" ht="21.75" customHeight="1">
      <c r="A8" s="151"/>
      <c r="B8" s="151"/>
      <c r="C8" s="144"/>
      <c r="D8" s="147" t="s">
        <v>20</v>
      </c>
      <c r="E8" s="147" t="s">
        <v>21</v>
      </c>
      <c r="F8" s="142"/>
      <c r="G8" s="142"/>
      <c r="H8" s="142"/>
      <c r="I8" s="142" t="s">
        <v>22</v>
      </c>
      <c r="J8" s="147" t="s">
        <v>17</v>
      </c>
      <c r="K8" s="147"/>
      <c r="L8" s="147"/>
      <c r="M8" s="147"/>
      <c r="N8" s="147"/>
      <c r="O8" s="147"/>
      <c r="P8" s="147"/>
      <c r="Q8" s="142"/>
      <c r="R8" s="144"/>
      <c r="S8" s="144"/>
    </row>
    <row r="9" spans="1:19" ht="80.25" customHeight="1">
      <c r="A9" s="151"/>
      <c r="B9" s="151"/>
      <c r="C9" s="144"/>
      <c r="D9" s="147"/>
      <c r="E9" s="147"/>
      <c r="F9" s="142"/>
      <c r="G9" s="142"/>
      <c r="H9" s="142"/>
      <c r="I9" s="142"/>
      <c r="J9" s="14" t="s">
        <v>23</v>
      </c>
      <c r="K9" s="14" t="s">
        <v>24</v>
      </c>
      <c r="L9" s="15" t="s">
        <v>25</v>
      </c>
      <c r="M9" s="15" t="s">
        <v>26</v>
      </c>
      <c r="N9" s="15" t="s">
        <v>27</v>
      </c>
      <c r="O9" s="15" t="s">
        <v>28</v>
      </c>
      <c r="P9" s="15" t="s">
        <v>29</v>
      </c>
      <c r="Q9" s="142"/>
      <c r="R9" s="144"/>
      <c r="S9" s="144"/>
    </row>
    <row r="10" spans="1:19" ht="22.5" customHeight="1">
      <c r="A10" s="152" t="s">
        <v>30</v>
      </c>
      <c r="B10" s="153"/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7">
        <v>6</v>
      </c>
      <c r="I10" s="17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7">
        <v>16</v>
      </c>
      <c r="S10" s="18">
        <v>17</v>
      </c>
    </row>
    <row r="11" spans="1:19" ht="25.5" customHeight="1">
      <c r="A11" s="155" t="s">
        <v>31</v>
      </c>
      <c r="B11" s="144"/>
      <c r="C11" s="19">
        <f aca="true" t="shared" si="0" ref="C11:R11">C12+C19</f>
        <v>9249</v>
      </c>
      <c r="D11" s="19">
        <f t="shared" si="0"/>
        <v>5629</v>
      </c>
      <c r="E11" s="19">
        <f t="shared" si="0"/>
        <v>3620</v>
      </c>
      <c r="F11" s="19">
        <f t="shared" si="0"/>
        <v>39</v>
      </c>
      <c r="G11" s="19">
        <f t="shared" si="0"/>
        <v>2</v>
      </c>
      <c r="H11" s="19">
        <f t="shared" si="0"/>
        <v>9210</v>
      </c>
      <c r="I11" s="19">
        <f t="shared" si="0"/>
        <v>7195</v>
      </c>
      <c r="J11" s="19">
        <f t="shared" si="0"/>
        <v>2347</v>
      </c>
      <c r="K11" s="19">
        <f t="shared" si="0"/>
        <v>65</v>
      </c>
      <c r="L11" s="19">
        <f t="shared" si="0"/>
        <v>4588</v>
      </c>
      <c r="M11" s="19">
        <f t="shared" si="0"/>
        <v>167</v>
      </c>
      <c r="N11" s="19">
        <f t="shared" si="0"/>
        <v>3</v>
      </c>
      <c r="O11" s="19">
        <f t="shared" si="0"/>
        <v>1</v>
      </c>
      <c r="P11" s="19">
        <f t="shared" si="0"/>
        <v>24</v>
      </c>
      <c r="Q11" s="19">
        <f t="shared" si="0"/>
        <v>2015</v>
      </c>
      <c r="R11" s="19">
        <f t="shared" si="0"/>
        <v>6798</v>
      </c>
      <c r="S11" s="20">
        <f aca="true" t="shared" si="1" ref="S11:S42">SUM(J11:K11)/I11*100%</f>
        <v>0.3352328005559416</v>
      </c>
    </row>
    <row r="12" spans="1:108" s="26" customFormat="1" ht="20.25" customHeight="1">
      <c r="A12" s="21" t="s">
        <v>32</v>
      </c>
      <c r="B12" s="22" t="s">
        <v>33</v>
      </c>
      <c r="C12" s="23">
        <f aca="true" t="shared" si="2" ref="C12:R12">SUM(C13:C18)</f>
        <v>178</v>
      </c>
      <c r="D12" s="23">
        <f t="shared" si="2"/>
        <v>110</v>
      </c>
      <c r="E12" s="23">
        <f t="shared" si="2"/>
        <v>68</v>
      </c>
      <c r="F12" s="23">
        <f t="shared" si="2"/>
        <v>3</v>
      </c>
      <c r="G12" s="23">
        <f t="shared" si="2"/>
        <v>0</v>
      </c>
      <c r="H12" s="23">
        <f t="shared" si="2"/>
        <v>175</v>
      </c>
      <c r="I12" s="23">
        <f t="shared" si="2"/>
        <v>118</v>
      </c>
      <c r="J12" s="23">
        <f t="shared" si="2"/>
        <v>60</v>
      </c>
      <c r="K12" s="23">
        <f t="shared" si="2"/>
        <v>2</v>
      </c>
      <c r="L12" s="23">
        <f t="shared" si="2"/>
        <v>56</v>
      </c>
      <c r="M12" s="23">
        <f t="shared" si="2"/>
        <v>0</v>
      </c>
      <c r="N12" s="24">
        <f t="shared" si="2"/>
        <v>0</v>
      </c>
      <c r="O12" s="24">
        <f t="shared" si="2"/>
        <v>0</v>
      </c>
      <c r="P12" s="24">
        <f t="shared" si="2"/>
        <v>0</v>
      </c>
      <c r="Q12" s="24">
        <f t="shared" si="2"/>
        <v>57</v>
      </c>
      <c r="R12" s="24">
        <f t="shared" si="2"/>
        <v>113</v>
      </c>
      <c r="S12" s="20">
        <f t="shared" si="1"/>
        <v>0.5254237288135594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1:108" s="37" customFormat="1" ht="24" customHeight="1">
      <c r="A13" s="27" t="s">
        <v>34</v>
      </c>
      <c r="B13" s="28" t="s">
        <v>35</v>
      </c>
      <c r="C13" s="29">
        <f aca="true" t="shared" si="3" ref="C13:C18">SUM(D13:E13)</f>
        <v>18</v>
      </c>
      <c r="D13" s="30">
        <v>13</v>
      </c>
      <c r="E13" s="30">
        <v>5</v>
      </c>
      <c r="F13" s="30">
        <v>0</v>
      </c>
      <c r="G13" s="30">
        <v>0</v>
      </c>
      <c r="H13" s="31">
        <f aca="true" t="shared" si="4" ref="H13:H18">I13+Q13</f>
        <v>18</v>
      </c>
      <c r="I13" s="32">
        <f aca="true" t="shared" si="5" ref="I13:I18">SUM(J13:P13)</f>
        <v>7</v>
      </c>
      <c r="J13" s="33">
        <v>3</v>
      </c>
      <c r="K13" s="33">
        <v>0</v>
      </c>
      <c r="L13" s="33">
        <v>4</v>
      </c>
      <c r="M13" s="33">
        <v>0</v>
      </c>
      <c r="N13" s="34">
        <v>0</v>
      </c>
      <c r="O13" s="34">
        <v>0</v>
      </c>
      <c r="P13" s="34">
        <v>0</v>
      </c>
      <c r="Q13" s="34">
        <v>11</v>
      </c>
      <c r="R13" s="35">
        <f aca="true" t="shared" si="6" ref="R13:R18">SUM(L13:Q13)</f>
        <v>15</v>
      </c>
      <c r="S13" s="36">
        <f t="shared" si="1"/>
        <v>0.42857142857142855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4" spans="1:108" s="37" customFormat="1" ht="24" customHeight="1">
      <c r="A14" s="27" t="s">
        <v>36</v>
      </c>
      <c r="B14" s="38" t="s">
        <v>37</v>
      </c>
      <c r="C14" s="29">
        <f t="shared" si="3"/>
        <v>14</v>
      </c>
      <c r="D14" s="30">
        <v>9</v>
      </c>
      <c r="E14" s="30">
        <v>5</v>
      </c>
      <c r="F14" s="30">
        <v>0</v>
      </c>
      <c r="G14" s="30">
        <v>0</v>
      </c>
      <c r="H14" s="31">
        <f t="shared" si="4"/>
        <v>14</v>
      </c>
      <c r="I14" s="32">
        <f t="shared" si="5"/>
        <v>10</v>
      </c>
      <c r="J14" s="33">
        <v>5</v>
      </c>
      <c r="K14" s="33">
        <v>0</v>
      </c>
      <c r="L14" s="33">
        <v>5</v>
      </c>
      <c r="M14" s="33">
        <v>0</v>
      </c>
      <c r="N14" s="34">
        <v>0</v>
      </c>
      <c r="O14" s="34">
        <v>0</v>
      </c>
      <c r="P14" s="34">
        <v>0</v>
      </c>
      <c r="Q14" s="34">
        <v>4</v>
      </c>
      <c r="R14" s="35">
        <f t="shared" si="6"/>
        <v>9</v>
      </c>
      <c r="S14" s="36">
        <f t="shared" si="1"/>
        <v>0.5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</row>
    <row r="15" spans="1:108" s="37" customFormat="1" ht="24" customHeight="1">
      <c r="A15" s="27" t="s">
        <v>38</v>
      </c>
      <c r="B15" s="39" t="s">
        <v>39</v>
      </c>
      <c r="C15" s="29">
        <f t="shared" si="3"/>
        <v>44</v>
      </c>
      <c r="D15" s="30">
        <v>23</v>
      </c>
      <c r="E15" s="30">
        <v>21</v>
      </c>
      <c r="F15" s="30">
        <v>0</v>
      </c>
      <c r="G15" s="30">
        <v>0</v>
      </c>
      <c r="H15" s="31">
        <f t="shared" si="4"/>
        <v>44</v>
      </c>
      <c r="I15" s="32">
        <f t="shared" si="5"/>
        <v>37</v>
      </c>
      <c r="J15" s="33">
        <v>22</v>
      </c>
      <c r="K15" s="33">
        <v>2</v>
      </c>
      <c r="L15" s="33">
        <v>13</v>
      </c>
      <c r="M15" s="33">
        <v>0</v>
      </c>
      <c r="N15" s="34">
        <v>0</v>
      </c>
      <c r="O15" s="34">
        <v>0</v>
      </c>
      <c r="P15" s="34">
        <v>0</v>
      </c>
      <c r="Q15" s="34">
        <v>7</v>
      </c>
      <c r="R15" s="35">
        <f t="shared" si="6"/>
        <v>20</v>
      </c>
      <c r="S15" s="36">
        <f t="shared" si="1"/>
        <v>0.6486486486486487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1:108" s="37" customFormat="1" ht="24" customHeight="1">
      <c r="A16" s="27" t="s">
        <v>40</v>
      </c>
      <c r="B16" s="40" t="s">
        <v>41</v>
      </c>
      <c r="C16" s="29">
        <f t="shared" si="3"/>
        <v>13</v>
      </c>
      <c r="D16" s="30">
        <v>8</v>
      </c>
      <c r="E16" s="30">
        <v>5</v>
      </c>
      <c r="F16" s="30">
        <v>0</v>
      </c>
      <c r="G16" s="30">
        <v>0</v>
      </c>
      <c r="H16" s="31">
        <f t="shared" si="4"/>
        <v>13</v>
      </c>
      <c r="I16" s="32">
        <f t="shared" si="5"/>
        <v>10</v>
      </c>
      <c r="J16" s="33">
        <v>7</v>
      </c>
      <c r="K16" s="33">
        <v>0</v>
      </c>
      <c r="L16" s="33">
        <v>3</v>
      </c>
      <c r="M16" s="33">
        <v>0</v>
      </c>
      <c r="N16" s="34">
        <v>0</v>
      </c>
      <c r="O16" s="34">
        <v>0</v>
      </c>
      <c r="P16" s="34">
        <v>0</v>
      </c>
      <c r="Q16" s="34">
        <v>3</v>
      </c>
      <c r="R16" s="35">
        <f t="shared" si="6"/>
        <v>6</v>
      </c>
      <c r="S16" s="36">
        <f t="shared" si="1"/>
        <v>0.7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37" customFormat="1" ht="24" customHeight="1">
      <c r="A17" s="27" t="s">
        <v>42</v>
      </c>
      <c r="B17" s="39" t="s">
        <v>43</v>
      </c>
      <c r="C17" s="29">
        <f t="shared" si="3"/>
        <v>24</v>
      </c>
      <c r="D17" s="30">
        <v>10</v>
      </c>
      <c r="E17" s="30">
        <v>14</v>
      </c>
      <c r="F17" s="30">
        <v>3</v>
      </c>
      <c r="G17" s="30">
        <v>0</v>
      </c>
      <c r="H17" s="31">
        <f t="shared" si="4"/>
        <v>21</v>
      </c>
      <c r="I17" s="32">
        <f t="shared" si="5"/>
        <v>14</v>
      </c>
      <c r="J17" s="33">
        <v>6</v>
      </c>
      <c r="K17" s="33">
        <v>0</v>
      </c>
      <c r="L17" s="33">
        <v>8</v>
      </c>
      <c r="M17" s="33">
        <v>0</v>
      </c>
      <c r="N17" s="34">
        <v>0</v>
      </c>
      <c r="O17" s="34">
        <v>0</v>
      </c>
      <c r="P17" s="34">
        <v>0</v>
      </c>
      <c r="Q17" s="34">
        <v>7</v>
      </c>
      <c r="R17" s="35">
        <f t="shared" si="6"/>
        <v>15</v>
      </c>
      <c r="S17" s="36">
        <f t="shared" si="1"/>
        <v>0.42857142857142855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37" customFormat="1" ht="24" customHeight="1">
      <c r="A18" s="27" t="s">
        <v>44</v>
      </c>
      <c r="B18" s="39" t="s">
        <v>45</v>
      </c>
      <c r="C18" s="29">
        <f t="shared" si="3"/>
        <v>65</v>
      </c>
      <c r="D18" s="30">
        <v>47</v>
      </c>
      <c r="E18" s="30">
        <v>18</v>
      </c>
      <c r="F18" s="30">
        <v>0</v>
      </c>
      <c r="G18" s="30">
        <v>0</v>
      </c>
      <c r="H18" s="31">
        <f t="shared" si="4"/>
        <v>65</v>
      </c>
      <c r="I18" s="32">
        <f t="shared" si="5"/>
        <v>40</v>
      </c>
      <c r="J18" s="33">
        <v>17</v>
      </c>
      <c r="K18" s="33">
        <v>0</v>
      </c>
      <c r="L18" s="33">
        <v>23</v>
      </c>
      <c r="M18" s="33">
        <v>0</v>
      </c>
      <c r="N18" s="34">
        <v>0</v>
      </c>
      <c r="O18" s="34">
        <v>0</v>
      </c>
      <c r="P18" s="34">
        <v>0</v>
      </c>
      <c r="Q18" s="34">
        <v>25</v>
      </c>
      <c r="R18" s="35">
        <f t="shared" si="6"/>
        <v>48</v>
      </c>
      <c r="S18" s="36">
        <f t="shared" si="1"/>
        <v>0.425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26" customFormat="1" ht="20.25" customHeight="1">
      <c r="A19" s="21" t="s">
        <v>46</v>
      </c>
      <c r="B19" s="22" t="s">
        <v>47</v>
      </c>
      <c r="C19" s="31">
        <f aca="true" t="shared" si="7" ref="C19:R19">C20+C27+C33+C38+C44+C49+C55+C60+C64</f>
        <v>9071</v>
      </c>
      <c r="D19" s="31">
        <f t="shared" si="7"/>
        <v>5519</v>
      </c>
      <c r="E19" s="31">
        <f t="shared" si="7"/>
        <v>3552</v>
      </c>
      <c r="F19" s="31">
        <f t="shared" si="7"/>
        <v>36</v>
      </c>
      <c r="G19" s="31">
        <f t="shared" si="7"/>
        <v>2</v>
      </c>
      <c r="H19" s="31">
        <f t="shared" si="7"/>
        <v>9035</v>
      </c>
      <c r="I19" s="31">
        <f t="shared" si="7"/>
        <v>7077</v>
      </c>
      <c r="J19" s="31">
        <f t="shared" si="7"/>
        <v>2287</v>
      </c>
      <c r="K19" s="31">
        <f t="shared" si="7"/>
        <v>63</v>
      </c>
      <c r="L19" s="31">
        <f t="shared" si="7"/>
        <v>4532</v>
      </c>
      <c r="M19" s="31">
        <f t="shared" si="7"/>
        <v>167</v>
      </c>
      <c r="N19" s="41">
        <f t="shared" si="7"/>
        <v>3</v>
      </c>
      <c r="O19" s="41">
        <f t="shared" si="7"/>
        <v>1</v>
      </c>
      <c r="P19" s="41">
        <f t="shared" si="7"/>
        <v>24</v>
      </c>
      <c r="Q19" s="41">
        <f t="shared" si="7"/>
        <v>1958</v>
      </c>
      <c r="R19" s="41">
        <f t="shared" si="7"/>
        <v>6685</v>
      </c>
      <c r="S19" s="20">
        <f t="shared" si="1"/>
        <v>0.3320616080259997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26" customFormat="1" ht="27" customHeight="1">
      <c r="A20" s="21" t="s">
        <v>34</v>
      </c>
      <c r="B20" s="42" t="s">
        <v>48</v>
      </c>
      <c r="C20" s="31">
        <f aca="true" t="shared" si="8" ref="C20:R20">SUM(C21:C26)</f>
        <v>1105</v>
      </c>
      <c r="D20" s="31">
        <f t="shared" si="8"/>
        <v>718</v>
      </c>
      <c r="E20" s="31">
        <f t="shared" si="8"/>
        <v>387</v>
      </c>
      <c r="F20" s="31">
        <f t="shared" si="8"/>
        <v>13</v>
      </c>
      <c r="G20" s="31">
        <f t="shared" si="8"/>
        <v>0</v>
      </c>
      <c r="H20" s="31">
        <f t="shared" si="8"/>
        <v>1092</v>
      </c>
      <c r="I20" s="31">
        <f t="shared" si="8"/>
        <v>758</v>
      </c>
      <c r="J20" s="31">
        <f t="shared" si="8"/>
        <v>252</v>
      </c>
      <c r="K20" s="31">
        <f t="shared" si="8"/>
        <v>8</v>
      </c>
      <c r="L20" s="31">
        <f t="shared" si="8"/>
        <v>498</v>
      </c>
      <c r="M20" s="31">
        <f t="shared" si="8"/>
        <v>0</v>
      </c>
      <c r="N20" s="41">
        <f t="shared" si="8"/>
        <v>0</v>
      </c>
      <c r="O20" s="41">
        <f t="shared" si="8"/>
        <v>0</v>
      </c>
      <c r="P20" s="41">
        <f t="shared" si="8"/>
        <v>0</v>
      </c>
      <c r="Q20" s="41">
        <f t="shared" si="8"/>
        <v>334</v>
      </c>
      <c r="R20" s="41">
        <f t="shared" si="8"/>
        <v>832</v>
      </c>
      <c r="S20" s="20">
        <f t="shared" si="1"/>
        <v>0.34300791556728233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37" customFormat="1" ht="26.25" customHeight="1">
      <c r="A21" s="27" t="s">
        <v>49</v>
      </c>
      <c r="B21" s="28" t="s">
        <v>50</v>
      </c>
      <c r="C21" s="43">
        <f aca="true" t="shared" si="9" ref="C21:C26">SUM(D21:E21)</f>
        <v>43</v>
      </c>
      <c r="D21" s="33">
        <v>4</v>
      </c>
      <c r="E21" s="33">
        <v>39</v>
      </c>
      <c r="F21" s="33">
        <v>3</v>
      </c>
      <c r="G21" s="33">
        <v>0</v>
      </c>
      <c r="H21" s="31">
        <f aca="true" t="shared" si="10" ref="H21:H26">I21+Q21</f>
        <v>40</v>
      </c>
      <c r="I21" s="32">
        <f aca="true" t="shared" si="11" ref="I21:I26">SUM(J21:P21)</f>
        <v>40</v>
      </c>
      <c r="J21" s="33">
        <v>34</v>
      </c>
      <c r="K21" s="33">
        <v>0</v>
      </c>
      <c r="L21" s="33">
        <v>6</v>
      </c>
      <c r="M21" s="33">
        <v>0</v>
      </c>
      <c r="N21" s="34">
        <v>0</v>
      </c>
      <c r="O21" s="34">
        <v>0</v>
      </c>
      <c r="P21" s="34">
        <v>0</v>
      </c>
      <c r="Q21" s="34">
        <v>0</v>
      </c>
      <c r="R21" s="35">
        <f aca="true" t="shared" si="12" ref="R21:R26">SUM(L21:Q21)</f>
        <v>6</v>
      </c>
      <c r="S21" s="36">
        <f t="shared" si="1"/>
        <v>0.85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37" customFormat="1" ht="26.25" customHeight="1">
      <c r="A22" s="27" t="s">
        <v>51</v>
      </c>
      <c r="B22" s="38" t="s">
        <v>52</v>
      </c>
      <c r="C22" s="43">
        <f t="shared" si="9"/>
        <v>184</v>
      </c>
      <c r="D22" s="33">
        <v>114</v>
      </c>
      <c r="E22" s="33">
        <v>70</v>
      </c>
      <c r="F22" s="33">
        <v>2</v>
      </c>
      <c r="G22" s="33">
        <v>0</v>
      </c>
      <c r="H22" s="31">
        <f t="shared" si="10"/>
        <v>182</v>
      </c>
      <c r="I22" s="32">
        <f t="shared" si="11"/>
        <v>112</v>
      </c>
      <c r="J22" s="33">
        <v>40</v>
      </c>
      <c r="K22" s="33">
        <v>0</v>
      </c>
      <c r="L22" s="33">
        <v>72</v>
      </c>
      <c r="M22" s="33">
        <v>0</v>
      </c>
      <c r="N22" s="34">
        <v>0</v>
      </c>
      <c r="O22" s="34">
        <v>0</v>
      </c>
      <c r="P22" s="34">
        <v>0</v>
      </c>
      <c r="Q22" s="34">
        <v>70</v>
      </c>
      <c r="R22" s="35">
        <f t="shared" si="12"/>
        <v>142</v>
      </c>
      <c r="S22" s="36">
        <f t="shared" si="1"/>
        <v>0.35714285714285715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37" customFormat="1" ht="26.25" customHeight="1">
      <c r="A23" s="27" t="s">
        <v>53</v>
      </c>
      <c r="B23" s="39" t="s">
        <v>54</v>
      </c>
      <c r="C23" s="43">
        <f t="shared" si="9"/>
        <v>303</v>
      </c>
      <c r="D23" s="33">
        <v>208</v>
      </c>
      <c r="E23" s="33">
        <v>95</v>
      </c>
      <c r="F23" s="33">
        <v>2</v>
      </c>
      <c r="G23" s="33">
        <v>0</v>
      </c>
      <c r="H23" s="31">
        <f t="shared" si="10"/>
        <v>301</v>
      </c>
      <c r="I23" s="32">
        <f t="shared" si="11"/>
        <v>217</v>
      </c>
      <c r="J23" s="33">
        <v>61</v>
      </c>
      <c r="K23" s="33">
        <v>3</v>
      </c>
      <c r="L23" s="33">
        <v>153</v>
      </c>
      <c r="M23" s="33">
        <v>0</v>
      </c>
      <c r="N23" s="34">
        <v>0</v>
      </c>
      <c r="O23" s="34">
        <v>0</v>
      </c>
      <c r="P23" s="34">
        <v>0</v>
      </c>
      <c r="Q23" s="34">
        <v>84</v>
      </c>
      <c r="R23" s="35">
        <f t="shared" si="12"/>
        <v>237</v>
      </c>
      <c r="S23" s="36">
        <f t="shared" si="1"/>
        <v>0.29493087557603687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</row>
    <row r="24" spans="1:108" s="37" customFormat="1" ht="26.25" customHeight="1">
      <c r="A24" s="27" t="s">
        <v>55</v>
      </c>
      <c r="B24" s="38" t="s">
        <v>56</v>
      </c>
      <c r="C24" s="43">
        <f t="shared" si="9"/>
        <v>214</v>
      </c>
      <c r="D24" s="33">
        <v>166</v>
      </c>
      <c r="E24" s="33">
        <v>48</v>
      </c>
      <c r="F24" s="33">
        <v>3</v>
      </c>
      <c r="G24" s="33">
        <v>0</v>
      </c>
      <c r="H24" s="31">
        <f t="shared" si="10"/>
        <v>211</v>
      </c>
      <c r="I24" s="32">
        <f t="shared" si="11"/>
        <v>145</v>
      </c>
      <c r="J24" s="33">
        <v>31</v>
      </c>
      <c r="K24" s="33">
        <v>1</v>
      </c>
      <c r="L24" s="33">
        <v>113</v>
      </c>
      <c r="M24" s="33">
        <v>0</v>
      </c>
      <c r="N24" s="34">
        <v>0</v>
      </c>
      <c r="O24" s="34">
        <v>0</v>
      </c>
      <c r="P24" s="34">
        <v>0</v>
      </c>
      <c r="Q24" s="34">
        <v>66</v>
      </c>
      <c r="R24" s="35">
        <f t="shared" si="12"/>
        <v>179</v>
      </c>
      <c r="S24" s="36">
        <f t="shared" si="1"/>
        <v>0.2206896551724138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</row>
    <row r="25" spans="1:108" s="37" customFormat="1" ht="26.25" customHeight="1">
      <c r="A25" s="27" t="s">
        <v>57</v>
      </c>
      <c r="B25" s="39" t="s">
        <v>58</v>
      </c>
      <c r="C25" s="43">
        <f t="shared" si="9"/>
        <v>148</v>
      </c>
      <c r="D25" s="33">
        <v>95</v>
      </c>
      <c r="E25" s="33">
        <v>53</v>
      </c>
      <c r="F25" s="33">
        <v>2</v>
      </c>
      <c r="G25" s="33">
        <v>0</v>
      </c>
      <c r="H25" s="31">
        <f t="shared" si="10"/>
        <v>146</v>
      </c>
      <c r="I25" s="32">
        <f t="shared" si="11"/>
        <v>96</v>
      </c>
      <c r="J25" s="33">
        <v>32</v>
      </c>
      <c r="K25" s="33">
        <v>2</v>
      </c>
      <c r="L25" s="33">
        <v>62</v>
      </c>
      <c r="M25" s="33">
        <v>0</v>
      </c>
      <c r="N25" s="34">
        <v>0</v>
      </c>
      <c r="O25" s="34">
        <v>0</v>
      </c>
      <c r="P25" s="34">
        <v>0</v>
      </c>
      <c r="Q25" s="34">
        <v>50</v>
      </c>
      <c r="R25" s="35">
        <f t="shared" si="12"/>
        <v>112</v>
      </c>
      <c r="S25" s="36">
        <f t="shared" si="1"/>
        <v>0.3541666666666667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</row>
    <row r="26" spans="1:108" s="37" customFormat="1" ht="26.25" customHeight="1">
      <c r="A26" s="27" t="s">
        <v>59</v>
      </c>
      <c r="B26" s="39" t="s">
        <v>60</v>
      </c>
      <c r="C26" s="43">
        <f t="shared" si="9"/>
        <v>213</v>
      </c>
      <c r="D26" s="33">
        <v>131</v>
      </c>
      <c r="E26" s="33">
        <v>82</v>
      </c>
      <c r="F26" s="33">
        <v>1</v>
      </c>
      <c r="G26" s="33">
        <v>0</v>
      </c>
      <c r="H26" s="31">
        <f t="shared" si="10"/>
        <v>212</v>
      </c>
      <c r="I26" s="32">
        <f t="shared" si="11"/>
        <v>148</v>
      </c>
      <c r="J26" s="33">
        <v>54</v>
      </c>
      <c r="K26" s="33">
        <v>2</v>
      </c>
      <c r="L26" s="33">
        <v>92</v>
      </c>
      <c r="M26" s="33">
        <v>0</v>
      </c>
      <c r="N26" s="34">
        <v>0</v>
      </c>
      <c r="O26" s="34">
        <v>0</v>
      </c>
      <c r="P26" s="34">
        <v>0</v>
      </c>
      <c r="Q26" s="34">
        <v>64</v>
      </c>
      <c r="R26" s="35">
        <f t="shared" si="12"/>
        <v>156</v>
      </c>
      <c r="S26" s="36">
        <f t="shared" si="1"/>
        <v>0.3783783783783784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26" customFormat="1" ht="31.5" customHeight="1">
      <c r="A27" s="21" t="s">
        <v>36</v>
      </c>
      <c r="B27" s="42" t="s">
        <v>61</v>
      </c>
      <c r="C27" s="31">
        <f aca="true" t="shared" si="13" ref="C27:R27">SUM(C28:C32)</f>
        <v>1040</v>
      </c>
      <c r="D27" s="31">
        <f t="shared" si="13"/>
        <v>556</v>
      </c>
      <c r="E27" s="31">
        <f t="shared" si="13"/>
        <v>484</v>
      </c>
      <c r="F27" s="31">
        <f t="shared" si="13"/>
        <v>2</v>
      </c>
      <c r="G27" s="31">
        <f t="shared" si="13"/>
        <v>0</v>
      </c>
      <c r="H27" s="31">
        <f t="shared" si="13"/>
        <v>1038</v>
      </c>
      <c r="I27" s="31">
        <f t="shared" si="13"/>
        <v>817</v>
      </c>
      <c r="J27" s="31">
        <f t="shared" si="13"/>
        <v>294</v>
      </c>
      <c r="K27" s="31">
        <f t="shared" si="13"/>
        <v>3</v>
      </c>
      <c r="L27" s="31">
        <f t="shared" si="13"/>
        <v>514</v>
      </c>
      <c r="M27" s="31">
        <f t="shared" si="13"/>
        <v>6</v>
      </c>
      <c r="N27" s="41">
        <f t="shared" si="13"/>
        <v>0</v>
      </c>
      <c r="O27" s="41">
        <f t="shared" si="13"/>
        <v>0</v>
      </c>
      <c r="P27" s="41">
        <f t="shared" si="13"/>
        <v>0</v>
      </c>
      <c r="Q27" s="41">
        <f t="shared" si="13"/>
        <v>221</v>
      </c>
      <c r="R27" s="41">
        <f t="shared" si="13"/>
        <v>741</v>
      </c>
      <c r="S27" s="20">
        <f t="shared" si="1"/>
        <v>0.3635250917992656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</row>
    <row r="28" spans="1:108" s="37" customFormat="1" ht="18.75" customHeight="1">
      <c r="A28" s="27" t="s">
        <v>62</v>
      </c>
      <c r="B28" s="46" t="s">
        <v>63</v>
      </c>
      <c r="C28" s="43">
        <f>SUM(D28:E28)</f>
        <v>75</v>
      </c>
      <c r="D28" s="47">
        <v>6</v>
      </c>
      <c r="E28" s="47">
        <v>69</v>
      </c>
      <c r="F28" s="47">
        <v>0</v>
      </c>
      <c r="G28" s="47">
        <v>0</v>
      </c>
      <c r="H28" s="31">
        <f>I28+Q28</f>
        <v>75</v>
      </c>
      <c r="I28" s="32">
        <f>SUM(J28:P28)</f>
        <v>75</v>
      </c>
      <c r="J28" s="47">
        <v>48</v>
      </c>
      <c r="K28" s="47">
        <v>0</v>
      </c>
      <c r="L28" s="47">
        <v>27</v>
      </c>
      <c r="M28" s="47">
        <v>0</v>
      </c>
      <c r="N28" s="48">
        <v>0</v>
      </c>
      <c r="O28" s="48">
        <v>0</v>
      </c>
      <c r="P28" s="49">
        <v>0</v>
      </c>
      <c r="Q28" s="50">
        <v>0</v>
      </c>
      <c r="R28" s="35">
        <f>SUM(L28:Q28)</f>
        <v>27</v>
      </c>
      <c r="S28" s="36">
        <f t="shared" si="1"/>
        <v>0.64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</row>
    <row r="29" spans="1:108" s="37" customFormat="1" ht="18.75" customHeight="1">
      <c r="A29" s="51" t="s">
        <v>64</v>
      </c>
      <c r="B29" s="52" t="s">
        <v>65</v>
      </c>
      <c r="C29" s="43">
        <f>SUM(D29:E29)</f>
        <v>287</v>
      </c>
      <c r="D29" s="47">
        <v>136</v>
      </c>
      <c r="E29" s="47">
        <v>151</v>
      </c>
      <c r="F29" s="47">
        <v>0</v>
      </c>
      <c r="G29" s="47">
        <v>0</v>
      </c>
      <c r="H29" s="31">
        <f>I29+Q29</f>
        <v>287</v>
      </c>
      <c r="I29" s="32">
        <f>SUM(J29:P29)</f>
        <v>206</v>
      </c>
      <c r="J29" s="47">
        <v>61</v>
      </c>
      <c r="K29" s="47">
        <v>0</v>
      </c>
      <c r="L29" s="47">
        <v>145</v>
      </c>
      <c r="M29" s="47">
        <v>0</v>
      </c>
      <c r="N29" s="48">
        <v>0</v>
      </c>
      <c r="O29" s="48">
        <v>0</v>
      </c>
      <c r="P29" s="49">
        <v>0</v>
      </c>
      <c r="Q29" s="50">
        <v>81</v>
      </c>
      <c r="R29" s="35">
        <f>SUM(L29:Q29)</f>
        <v>226</v>
      </c>
      <c r="S29" s="36">
        <f t="shared" si="1"/>
        <v>0.2961165048543689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</row>
    <row r="30" spans="1:108" s="37" customFormat="1" ht="18.75" customHeight="1">
      <c r="A30" s="27" t="s">
        <v>66</v>
      </c>
      <c r="B30" s="53" t="s">
        <v>67</v>
      </c>
      <c r="C30" s="43">
        <f>SUM(D30:E30)</f>
        <v>217</v>
      </c>
      <c r="D30" s="47">
        <v>159</v>
      </c>
      <c r="E30" s="47">
        <v>58</v>
      </c>
      <c r="F30" s="47">
        <v>0</v>
      </c>
      <c r="G30" s="47">
        <v>0</v>
      </c>
      <c r="H30" s="31">
        <f>I30+Q30</f>
        <v>217</v>
      </c>
      <c r="I30" s="32">
        <f>SUM(J30:P30)</f>
        <v>177</v>
      </c>
      <c r="J30" s="47">
        <v>41</v>
      </c>
      <c r="K30" s="47">
        <v>1</v>
      </c>
      <c r="L30" s="47">
        <v>130</v>
      </c>
      <c r="M30" s="47">
        <v>5</v>
      </c>
      <c r="N30" s="48">
        <v>0</v>
      </c>
      <c r="O30" s="48">
        <v>0</v>
      </c>
      <c r="P30" s="49">
        <v>0</v>
      </c>
      <c r="Q30" s="50">
        <v>40</v>
      </c>
      <c r="R30" s="35">
        <f>SUM(L30:Q30)</f>
        <v>175</v>
      </c>
      <c r="S30" s="36">
        <f t="shared" si="1"/>
        <v>0.23728813559322035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37" customFormat="1" ht="18.75" customHeight="1">
      <c r="A31" s="27" t="s">
        <v>68</v>
      </c>
      <c r="B31" s="52" t="s">
        <v>69</v>
      </c>
      <c r="C31" s="43">
        <f>SUM(D31:E31)</f>
        <v>249</v>
      </c>
      <c r="D31" s="47">
        <v>128</v>
      </c>
      <c r="E31" s="47">
        <v>121</v>
      </c>
      <c r="F31" s="47">
        <v>0</v>
      </c>
      <c r="G31" s="47">
        <v>0</v>
      </c>
      <c r="H31" s="31">
        <f>I31+Q31</f>
        <v>249</v>
      </c>
      <c r="I31" s="32">
        <f>SUM(J31:P31)</f>
        <v>200</v>
      </c>
      <c r="J31" s="47">
        <v>84</v>
      </c>
      <c r="K31" s="47">
        <v>0</v>
      </c>
      <c r="L31" s="47">
        <v>116</v>
      </c>
      <c r="M31" s="47">
        <v>0</v>
      </c>
      <c r="N31" s="48">
        <v>0</v>
      </c>
      <c r="O31" s="48">
        <v>0</v>
      </c>
      <c r="P31" s="49">
        <v>0</v>
      </c>
      <c r="Q31" s="50">
        <v>49</v>
      </c>
      <c r="R31" s="35">
        <f>SUM(L31:Q31)</f>
        <v>165</v>
      </c>
      <c r="S31" s="36">
        <f t="shared" si="1"/>
        <v>0.42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37" customFormat="1" ht="18.75" customHeight="1">
      <c r="A32" s="27" t="s">
        <v>70</v>
      </c>
      <c r="B32" s="54" t="s">
        <v>71</v>
      </c>
      <c r="C32" s="43">
        <f>SUM(D32:E32)</f>
        <v>212</v>
      </c>
      <c r="D32" s="47">
        <v>127</v>
      </c>
      <c r="E32" s="47">
        <v>85</v>
      </c>
      <c r="F32" s="47">
        <v>2</v>
      </c>
      <c r="G32" s="47">
        <v>0</v>
      </c>
      <c r="H32" s="31">
        <f>I32+Q32</f>
        <v>210</v>
      </c>
      <c r="I32" s="32">
        <f>SUM(J32:P32)</f>
        <v>159</v>
      </c>
      <c r="J32" s="47">
        <v>60</v>
      </c>
      <c r="K32" s="47">
        <v>2</v>
      </c>
      <c r="L32" s="47">
        <v>96</v>
      </c>
      <c r="M32" s="47">
        <v>1</v>
      </c>
      <c r="N32" s="48">
        <v>0</v>
      </c>
      <c r="O32" s="48">
        <v>0</v>
      </c>
      <c r="P32" s="49">
        <v>0</v>
      </c>
      <c r="Q32" s="50">
        <v>51</v>
      </c>
      <c r="R32" s="35">
        <f>SUM(L32:Q32)</f>
        <v>148</v>
      </c>
      <c r="S32" s="36">
        <f t="shared" si="1"/>
        <v>0.389937106918239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s="26" customFormat="1" ht="29.25" customHeight="1">
      <c r="A33" s="21" t="s">
        <v>38</v>
      </c>
      <c r="B33" s="42" t="s">
        <v>72</v>
      </c>
      <c r="C33" s="31">
        <f aca="true" t="shared" si="14" ref="C33:R33">SUM(C34:C37)</f>
        <v>1198</v>
      </c>
      <c r="D33" s="31">
        <f t="shared" si="14"/>
        <v>786</v>
      </c>
      <c r="E33" s="31">
        <f t="shared" si="14"/>
        <v>412</v>
      </c>
      <c r="F33" s="31">
        <f t="shared" si="14"/>
        <v>1</v>
      </c>
      <c r="G33" s="31">
        <f t="shared" si="14"/>
        <v>0</v>
      </c>
      <c r="H33" s="31">
        <f t="shared" si="14"/>
        <v>1197</v>
      </c>
      <c r="I33" s="31">
        <f t="shared" si="14"/>
        <v>933</v>
      </c>
      <c r="J33" s="31">
        <f t="shared" si="14"/>
        <v>204</v>
      </c>
      <c r="K33" s="31">
        <f t="shared" si="14"/>
        <v>4</v>
      </c>
      <c r="L33" s="31">
        <f t="shared" si="14"/>
        <v>716</v>
      </c>
      <c r="M33" s="31">
        <f t="shared" si="14"/>
        <v>9</v>
      </c>
      <c r="N33" s="41">
        <f t="shared" si="14"/>
        <v>0</v>
      </c>
      <c r="O33" s="41">
        <f t="shared" si="14"/>
        <v>0</v>
      </c>
      <c r="P33" s="41">
        <f t="shared" si="14"/>
        <v>0</v>
      </c>
      <c r="Q33" s="41">
        <f t="shared" si="14"/>
        <v>264</v>
      </c>
      <c r="R33" s="41">
        <f t="shared" si="14"/>
        <v>989</v>
      </c>
      <c r="S33" s="20">
        <f t="shared" si="1"/>
        <v>0.22293676312968919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1:108" s="37" customFormat="1" ht="20.25" customHeight="1">
      <c r="A34" s="55" t="s">
        <v>73</v>
      </c>
      <c r="B34" s="56" t="s">
        <v>74</v>
      </c>
      <c r="C34" s="43">
        <f>SUM(D34:E34)</f>
        <v>17</v>
      </c>
      <c r="D34" s="47">
        <v>0</v>
      </c>
      <c r="E34" s="47">
        <v>17</v>
      </c>
      <c r="F34" s="47">
        <v>1</v>
      </c>
      <c r="G34" s="47">
        <v>0</v>
      </c>
      <c r="H34" s="31">
        <f>I34+Q34</f>
        <v>16</v>
      </c>
      <c r="I34" s="32">
        <f>SUM(J34:P34)</f>
        <v>16</v>
      </c>
      <c r="J34" s="47">
        <v>10</v>
      </c>
      <c r="K34" s="47">
        <v>0</v>
      </c>
      <c r="L34" s="47">
        <v>6</v>
      </c>
      <c r="M34" s="47">
        <v>0</v>
      </c>
      <c r="N34" s="48">
        <v>0</v>
      </c>
      <c r="O34" s="48">
        <v>0</v>
      </c>
      <c r="P34" s="49">
        <v>0</v>
      </c>
      <c r="Q34" s="50">
        <v>0</v>
      </c>
      <c r="R34" s="35">
        <f>SUM(L34:Q34)</f>
        <v>6</v>
      </c>
      <c r="S34" s="57">
        <f t="shared" si="1"/>
        <v>0.625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1:108" s="37" customFormat="1" ht="20.25" customHeight="1">
      <c r="A35" s="55" t="s">
        <v>75</v>
      </c>
      <c r="B35" s="56" t="s">
        <v>76</v>
      </c>
      <c r="C35" s="43">
        <f>SUM(D35:E35)</f>
        <v>346</v>
      </c>
      <c r="D35" s="47">
        <v>225</v>
      </c>
      <c r="E35" s="47">
        <v>121</v>
      </c>
      <c r="F35" s="47">
        <v>0</v>
      </c>
      <c r="G35" s="47">
        <v>0</v>
      </c>
      <c r="H35" s="31">
        <f>I35+Q35</f>
        <v>346</v>
      </c>
      <c r="I35" s="32">
        <f>SUM(J35:P35)</f>
        <v>250</v>
      </c>
      <c r="J35" s="47">
        <v>63</v>
      </c>
      <c r="K35" s="47">
        <v>0</v>
      </c>
      <c r="L35" s="47">
        <v>187</v>
      </c>
      <c r="M35" s="47">
        <v>0</v>
      </c>
      <c r="N35" s="48">
        <v>0</v>
      </c>
      <c r="O35" s="48">
        <v>0</v>
      </c>
      <c r="P35" s="49">
        <v>0</v>
      </c>
      <c r="Q35" s="50">
        <v>96</v>
      </c>
      <c r="R35" s="35">
        <f>SUM(L35:Q35)</f>
        <v>283</v>
      </c>
      <c r="S35" s="36">
        <f t="shared" si="1"/>
        <v>0.252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s="37" customFormat="1" ht="20.25" customHeight="1">
      <c r="A36" s="55" t="s">
        <v>77</v>
      </c>
      <c r="B36" s="56" t="s">
        <v>78</v>
      </c>
      <c r="C36" s="43">
        <f>SUM(D36:E36)</f>
        <v>463</v>
      </c>
      <c r="D36" s="47">
        <v>375</v>
      </c>
      <c r="E36" s="47">
        <v>88</v>
      </c>
      <c r="F36" s="47">
        <v>0</v>
      </c>
      <c r="G36" s="47">
        <v>0</v>
      </c>
      <c r="H36" s="31">
        <f>I36+Q36</f>
        <v>463</v>
      </c>
      <c r="I36" s="32">
        <f>SUM(J36:P36)</f>
        <v>359</v>
      </c>
      <c r="J36" s="47">
        <v>50</v>
      </c>
      <c r="K36" s="47">
        <v>3</v>
      </c>
      <c r="L36" s="47">
        <v>301</v>
      </c>
      <c r="M36" s="47">
        <v>5</v>
      </c>
      <c r="N36" s="48">
        <v>0</v>
      </c>
      <c r="O36" s="48">
        <v>0</v>
      </c>
      <c r="P36" s="49">
        <v>0</v>
      </c>
      <c r="Q36" s="50">
        <v>104</v>
      </c>
      <c r="R36" s="35">
        <f>SUM(L36:Q36)</f>
        <v>410</v>
      </c>
      <c r="S36" s="36">
        <f t="shared" si="1"/>
        <v>0.14763231197771587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s="37" customFormat="1" ht="20.25" customHeight="1">
      <c r="A37" s="55" t="s">
        <v>79</v>
      </c>
      <c r="B37" s="56" t="s">
        <v>80</v>
      </c>
      <c r="C37" s="43">
        <f>SUM(D37:E37)</f>
        <v>372</v>
      </c>
      <c r="D37" s="47">
        <v>186</v>
      </c>
      <c r="E37" s="47">
        <v>186</v>
      </c>
      <c r="F37" s="47">
        <v>0</v>
      </c>
      <c r="G37" s="47">
        <v>0</v>
      </c>
      <c r="H37" s="31">
        <f>I37+Q37</f>
        <v>372</v>
      </c>
      <c r="I37" s="32">
        <f>SUM(J37:P37)</f>
        <v>308</v>
      </c>
      <c r="J37" s="47">
        <v>81</v>
      </c>
      <c r="K37" s="47">
        <v>1</v>
      </c>
      <c r="L37" s="47">
        <v>222</v>
      </c>
      <c r="M37" s="47">
        <v>4</v>
      </c>
      <c r="N37" s="48">
        <v>0</v>
      </c>
      <c r="O37" s="48">
        <v>0</v>
      </c>
      <c r="P37" s="49">
        <v>0</v>
      </c>
      <c r="Q37" s="50">
        <v>64</v>
      </c>
      <c r="R37" s="35">
        <f>SUM(L37:Q37)</f>
        <v>290</v>
      </c>
      <c r="S37" s="36">
        <f t="shared" si="1"/>
        <v>0.2662337662337662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08" s="26" customFormat="1" ht="27" customHeight="1">
      <c r="A38" s="21" t="s">
        <v>40</v>
      </c>
      <c r="B38" s="42" t="s">
        <v>81</v>
      </c>
      <c r="C38" s="31">
        <f aca="true" t="shared" si="15" ref="C38:R38">SUM(C39:C43)</f>
        <v>1134</v>
      </c>
      <c r="D38" s="31">
        <f t="shared" si="15"/>
        <v>735</v>
      </c>
      <c r="E38" s="31">
        <f t="shared" si="15"/>
        <v>399</v>
      </c>
      <c r="F38" s="31">
        <f t="shared" si="15"/>
        <v>5</v>
      </c>
      <c r="G38" s="31">
        <f t="shared" si="15"/>
        <v>0</v>
      </c>
      <c r="H38" s="31">
        <f t="shared" si="15"/>
        <v>1129</v>
      </c>
      <c r="I38" s="31">
        <f t="shared" si="15"/>
        <v>924</v>
      </c>
      <c r="J38" s="31">
        <f t="shared" si="15"/>
        <v>259</v>
      </c>
      <c r="K38" s="31">
        <f t="shared" si="15"/>
        <v>8</v>
      </c>
      <c r="L38" s="31">
        <f t="shared" si="15"/>
        <v>635</v>
      </c>
      <c r="M38" s="31">
        <f t="shared" si="15"/>
        <v>14</v>
      </c>
      <c r="N38" s="41">
        <f t="shared" si="15"/>
        <v>0</v>
      </c>
      <c r="O38" s="41">
        <f t="shared" si="15"/>
        <v>1</v>
      </c>
      <c r="P38" s="41">
        <f t="shared" si="15"/>
        <v>7</v>
      </c>
      <c r="Q38" s="41">
        <f t="shared" si="15"/>
        <v>205</v>
      </c>
      <c r="R38" s="41">
        <f t="shared" si="15"/>
        <v>862</v>
      </c>
      <c r="S38" s="20">
        <f t="shared" si="1"/>
        <v>0.288961038961039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08" s="37" customFormat="1" ht="21.75" customHeight="1">
      <c r="A39" s="58" t="s">
        <v>82</v>
      </c>
      <c r="B39" s="59" t="s">
        <v>83</v>
      </c>
      <c r="C39" s="43">
        <f>SUM(D39:E39)</f>
        <v>40</v>
      </c>
      <c r="D39" s="47">
        <v>0</v>
      </c>
      <c r="E39" s="47">
        <v>40</v>
      </c>
      <c r="F39" s="47">
        <v>5</v>
      </c>
      <c r="G39" s="47">
        <v>0</v>
      </c>
      <c r="H39" s="31">
        <f>I39+Q39</f>
        <v>35</v>
      </c>
      <c r="I39" s="32">
        <f>SUM(J39:P39)</f>
        <v>35</v>
      </c>
      <c r="J39" s="47">
        <v>20</v>
      </c>
      <c r="K39" s="47">
        <v>1</v>
      </c>
      <c r="L39" s="47">
        <v>14</v>
      </c>
      <c r="M39" s="47">
        <v>0</v>
      </c>
      <c r="N39" s="48">
        <v>0</v>
      </c>
      <c r="O39" s="48">
        <v>0</v>
      </c>
      <c r="P39" s="49">
        <v>0</v>
      </c>
      <c r="Q39" s="50">
        <v>0</v>
      </c>
      <c r="R39" s="35">
        <f>SUM(L39:Q39)</f>
        <v>14</v>
      </c>
      <c r="S39" s="36">
        <f t="shared" si="1"/>
        <v>0.6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08" s="37" customFormat="1" ht="21.75" customHeight="1">
      <c r="A40" s="58" t="s">
        <v>84</v>
      </c>
      <c r="B40" s="60" t="s">
        <v>85</v>
      </c>
      <c r="C40" s="43">
        <f>SUM(D40:E40)</f>
        <v>322</v>
      </c>
      <c r="D40" s="47">
        <v>208</v>
      </c>
      <c r="E40" s="47">
        <v>114</v>
      </c>
      <c r="F40" s="47">
        <v>0</v>
      </c>
      <c r="G40" s="47">
        <v>0</v>
      </c>
      <c r="H40" s="31">
        <f>I40+Q40</f>
        <v>322</v>
      </c>
      <c r="I40" s="32">
        <f>SUM(J40:P40)</f>
        <v>275</v>
      </c>
      <c r="J40" s="47">
        <v>62</v>
      </c>
      <c r="K40" s="47">
        <v>0</v>
      </c>
      <c r="L40" s="47">
        <v>212</v>
      </c>
      <c r="M40" s="47">
        <v>1</v>
      </c>
      <c r="N40" s="48">
        <v>0</v>
      </c>
      <c r="O40" s="48">
        <v>0</v>
      </c>
      <c r="P40" s="49">
        <v>0</v>
      </c>
      <c r="Q40" s="50">
        <v>47</v>
      </c>
      <c r="R40" s="35">
        <f>SUM(L40:Q40)</f>
        <v>260</v>
      </c>
      <c r="S40" s="36">
        <f t="shared" si="1"/>
        <v>0.22545454545454546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s="37" customFormat="1" ht="21.75" customHeight="1">
      <c r="A41" s="58" t="s">
        <v>86</v>
      </c>
      <c r="B41" s="61" t="s">
        <v>87</v>
      </c>
      <c r="C41" s="43">
        <f>SUM(D41:E41)</f>
        <v>297</v>
      </c>
      <c r="D41" s="47">
        <v>188</v>
      </c>
      <c r="E41" s="47">
        <v>109</v>
      </c>
      <c r="F41" s="47">
        <v>0</v>
      </c>
      <c r="G41" s="47">
        <v>0</v>
      </c>
      <c r="H41" s="31">
        <f>I41+Q41</f>
        <v>297</v>
      </c>
      <c r="I41" s="32">
        <f>SUM(J41:P41)</f>
        <v>180</v>
      </c>
      <c r="J41" s="47">
        <v>75</v>
      </c>
      <c r="K41" s="47">
        <v>1</v>
      </c>
      <c r="L41" s="47">
        <v>104</v>
      </c>
      <c r="M41" s="47">
        <v>0</v>
      </c>
      <c r="N41" s="48">
        <v>0</v>
      </c>
      <c r="O41" s="48">
        <v>0</v>
      </c>
      <c r="P41" s="49">
        <v>0</v>
      </c>
      <c r="Q41" s="50">
        <v>117</v>
      </c>
      <c r="R41" s="35">
        <f>SUM(L41:Q41)</f>
        <v>221</v>
      </c>
      <c r="S41" s="36">
        <f t="shared" si="1"/>
        <v>0.4222222222222222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08" s="37" customFormat="1" ht="21.75" customHeight="1">
      <c r="A42" s="58" t="s">
        <v>88</v>
      </c>
      <c r="B42" s="60" t="s">
        <v>89</v>
      </c>
      <c r="C42" s="43">
        <f>SUM(D42:E42)</f>
        <v>238</v>
      </c>
      <c r="D42" s="47">
        <v>205</v>
      </c>
      <c r="E42" s="47">
        <v>33</v>
      </c>
      <c r="F42" s="47">
        <v>0</v>
      </c>
      <c r="G42" s="47">
        <v>0</v>
      </c>
      <c r="H42" s="31">
        <f>I42+Q42</f>
        <v>238</v>
      </c>
      <c r="I42" s="32">
        <f>SUM(J42:P42)</f>
        <v>225</v>
      </c>
      <c r="J42" s="47">
        <v>25</v>
      </c>
      <c r="K42" s="47">
        <v>5</v>
      </c>
      <c r="L42" s="47">
        <v>194</v>
      </c>
      <c r="M42" s="47">
        <v>0</v>
      </c>
      <c r="N42" s="48">
        <v>0</v>
      </c>
      <c r="O42" s="48">
        <v>1</v>
      </c>
      <c r="P42" s="49">
        <v>0</v>
      </c>
      <c r="Q42" s="50">
        <v>13</v>
      </c>
      <c r="R42" s="35">
        <f>SUM(L42:Q42)</f>
        <v>208</v>
      </c>
      <c r="S42" s="36">
        <f t="shared" si="1"/>
        <v>0.13333333333333333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1:108" s="37" customFormat="1" ht="21.75" customHeight="1">
      <c r="A43" s="58" t="s">
        <v>90</v>
      </c>
      <c r="B43" s="61" t="s">
        <v>91</v>
      </c>
      <c r="C43" s="43">
        <f>SUM(D43:E43)</f>
        <v>237</v>
      </c>
      <c r="D43" s="47">
        <v>134</v>
      </c>
      <c r="E43" s="47">
        <v>103</v>
      </c>
      <c r="F43" s="47">
        <v>0</v>
      </c>
      <c r="G43" s="47">
        <v>0</v>
      </c>
      <c r="H43" s="31">
        <f>I43+Q43</f>
        <v>237</v>
      </c>
      <c r="I43" s="32">
        <f>SUM(J43:P43)</f>
        <v>209</v>
      </c>
      <c r="J43" s="47">
        <v>77</v>
      </c>
      <c r="K43" s="47">
        <v>1</v>
      </c>
      <c r="L43" s="47">
        <v>111</v>
      </c>
      <c r="M43" s="47">
        <v>13</v>
      </c>
      <c r="N43" s="48">
        <v>0</v>
      </c>
      <c r="O43" s="48">
        <v>0</v>
      </c>
      <c r="P43" s="49">
        <v>7</v>
      </c>
      <c r="Q43" s="50">
        <v>28</v>
      </c>
      <c r="R43" s="35">
        <f>SUM(L43:Q43)</f>
        <v>159</v>
      </c>
      <c r="S43" s="36">
        <f aca="true" t="shared" si="16" ref="S43:S69">SUM(J43:K43)/I43*100%</f>
        <v>0.37320574162679426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s="26" customFormat="1" ht="24.75" customHeight="1">
      <c r="A44" s="21" t="s">
        <v>42</v>
      </c>
      <c r="B44" s="42" t="s">
        <v>92</v>
      </c>
      <c r="C44" s="31">
        <f aca="true" t="shared" si="17" ref="C44:R44">SUM(C45:C48)</f>
        <v>1158</v>
      </c>
      <c r="D44" s="31">
        <f t="shared" si="17"/>
        <v>654</v>
      </c>
      <c r="E44" s="31">
        <f t="shared" si="17"/>
        <v>504</v>
      </c>
      <c r="F44" s="31">
        <f t="shared" si="17"/>
        <v>3</v>
      </c>
      <c r="G44" s="31">
        <f t="shared" si="17"/>
        <v>2</v>
      </c>
      <c r="H44" s="31">
        <f t="shared" si="17"/>
        <v>1155</v>
      </c>
      <c r="I44" s="31">
        <f t="shared" si="17"/>
        <v>964</v>
      </c>
      <c r="J44" s="31">
        <f t="shared" si="17"/>
        <v>398</v>
      </c>
      <c r="K44" s="31">
        <f t="shared" si="17"/>
        <v>14</v>
      </c>
      <c r="L44" s="31">
        <f t="shared" si="17"/>
        <v>525</v>
      </c>
      <c r="M44" s="31">
        <f t="shared" si="17"/>
        <v>13</v>
      </c>
      <c r="N44" s="41">
        <f t="shared" si="17"/>
        <v>2</v>
      </c>
      <c r="O44" s="41">
        <f t="shared" si="17"/>
        <v>0</v>
      </c>
      <c r="P44" s="41">
        <f t="shared" si="17"/>
        <v>12</v>
      </c>
      <c r="Q44" s="41">
        <f t="shared" si="17"/>
        <v>191</v>
      </c>
      <c r="R44" s="41">
        <f t="shared" si="17"/>
        <v>743</v>
      </c>
      <c r="S44" s="20">
        <f t="shared" si="16"/>
        <v>0.42738589211618255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08" s="37" customFormat="1" ht="21" customHeight="1">
      <c r="A45" s="62" t="s">
        <v>93</v>
      </c>
      <c r="B45" s="39" t="s">
        <v>94</v>
      </c>
      <c r="C45" s="43">
        <f>SUM(D45:E45)</f>
        <v>100</v>
      </c>
      <c r="D45" s="47">
        <v>52</v>
      </c>
      <c r="E45" s="47">
        <v>48</v>
      </c>
      <c r="F45" s="47">
        <v>0</v>
      </c>
      <c r="G45" s="47">
        <v>0</v>
      </c>
      <c r="H45" s="31">
        <f>I45+Q45</f>
        <v>100</v>
      </c>
      <c r="I45" s="32">
        <f>SUM(J45:P45)</f>
        <v>88</v>
      </c>
      <c r="J45" s="47">
        <v>43</v>
      </c>
      <c r="K45" s="47">
        <v>0</v>
      </c>
      <c r="L45" s="47">
        <v>37</v>
      </c>
      <c r="M45" s="47">
        <v>7</v>
      </c>
      <c r="N45" s="48">
        <v>1</v>
      </c>
      <c r="O45" s="48">
        <v>0</v>
      </c>
      <c r="P45" s="49">
        <v>0</v>
      </c>
      <c r="Q45" s="50">
        <v>12</v>
      </c>
      <c r="R45" s="35">
        <f>SUM(L45:Q45)</f>
        <v>57</v>
      </c>
      <c r="S45" s="36">
        <f t="shared" si="16"/>
        <v>0.48863636363636365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08" s="37" customFormat="1" ht="21" customHeight="1">
      <c r="A46" s="62" t="s">
        <v>95</v>
      </c>
      <c r="B46" s="39" t="s">
        <v>96</v>
      </c>
      <c r="C46" s="43">
        <f>SUM(D46:E46)</f>
        <v>320</v>
      </c>
      <c r="D46" s="47">
        <v>183</v>
      </c>
      <c r="E46" s="47">
        <v>137</v>
      </c>
      <c r="F46" s="47">
        <v>1</v>
      </c>
      <c r="G46" s="47">
        <v>0</v>
      </c>
      <c r="H46" s="31">
        <f>I46+Q46</f>
        <v>319</v>
      </c>
      <c r="I46" s="32">
        <f>SUM(J46:P46)</f>
        <v>235</v>
      </c>
      <c r="J46" s="47">
        <v>111</v>
      </c>
      <c r="K46" s="47">
        <v>9</v>
      </c>
      <c r="L46" s="47">
        <v>103</v>
      </c>
      <c r="M46" s="47">
        <v>2</v>
      </c>
      <c r="N46" s="48">
        <v>0</v>
      </c>
      <c r="O46" s="48">
        <v>0</v>
      </c>
      <c r="P46" s="49">
        <v>10</v>
      </c>
      <c r="Q46" s="50">
        <v>84</v>
      </c>
      <c r="R46" s="35">
        <f>SUM(L46:Q46)</f>
        <v>199</v>
      </c>
      <c r="S46" s="36">
        <f t="shared" si="16"/>
        <v>0.5106382978723404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1:108" s="37" customFormat="1" ht="21" customHeight="1">
      <c r="A47" s="62" t="s">
        <v>97</v>
      </c>
      <c r="B47" s="38" t="s">
        <v>98</v>
      </c>
      <c r="C47" s="43">
        <f>SUM(D47:E47)</f>
        <v>355</v>
      </c>
      <c r="D47" s="47">
        <v>174</v>
      </c>
      <c r="E47" s="47">
        <v>181</v>
      </c>
      <c r="F47" s="47">
        <v>1</v>
      </c>
      <c r="G47" s="47">
        <v>2</v>
      </c>
      <c r="H47" s="31">
        <f>I47+Q47</f>
        <v>354</v>
      </c>
      <c r="I47" s="32">
        <f>SUM(J47:P47)</f>
        <v>313</v>
      </c>
      <c r="J47" s="47">
        <v>134</v>
      </c>
      <c r="K47" s="47">
        <v>3</v>
      </c>
      <c r="L47" s="47">
        <v>173</v>
      </c>
      <c r="M47" s="47">
        <v>1</v>
      </c>
      <c r="N47" s="48">
        <v>0</v>
      </c>
      <c r="O47" s="48">
        <v>0</v>
      </c>
      <c r="P47" s="49">
        <v>2</v>
      </c>
      <c r="Q47" s="50">
        <v>41</v>
      </c>
      <c r="R47" s="35">
        <f>SUM(L47:Q47)</f>
        <v>217</v>
      </c>
      <c r="S47" s="36">
        <f t="shared" si="16"/>
        <v>0.43769968051118213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1:108" s="37" customFormat="1" ht="21" customHeight="1">
      <c r="A48" s="62" t="s">
        <v>99</v>
      </c>
      <c r="B48" s="39" t="s">
        <v>100</v>
      </c>
      <c r="C48" s="43">
        <f>SUM(D48:E48)</f>
        <v>383</v>
      </c>
      <c r="D48" s="47">
        <v>245</v>
      </c>
      <c r="E48" s="47">
        <v>138</v>
      </c>
      <c r="F48" s="47">
        <v>1</v>
      </c>
      <c r="G48" s="47">
        <v>0</v>
      </c>
      <c r="H48" s="31">
        <f>I48+Q48</f>
        <v>382</v>
      </c>
      <c r="I48" s="32">
        <f>SUM(J48:P48)</f>
        <v>328</v>
      </c>
      <c r="J48" s="47">
        <v>110</v>
      </c>
      <c r="K48" s="47">
        <v>2</v>
      </c>
      <c r="L48" s="47">
        <v>212</v>
      </c>
      <c r="M48" s="47">
        <v>3</v>
      </c>
      <c r="N48" s="48">
        <v>1</v>
      </c>
      <c r="O48" s="48">
        <v>0</v>
      </c>
      <c r="P48" s="49">
        <v>0</v>
      </c>
      <c r="Q48" s="50">
        <v>54</v>
      </c>
      <c r="R48" s="35">
        <f>SUM(L48:Q48)</f>
        <v>270</v>
      </c>
      <c r="S48" s="36">
        <f t="shared" si="16"/>
        <v>0.34146341463414637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</row>
    <row r="49" spans="1:108" s="26" customFormat="1" ht="24.75" customHeight="1">
      <c r="A49" s="21" t="s">
        <v>44</v>
      </c>
      <c r="B49" s="42" t="s">
        <v>101</v>
      </c>
      <c r="C49" s="31">
        <f aca="true" t="shared" si="18" ref="C49:R49">SUM(C50:C54)</f>
        <v>1241</v>
      </c>
      <c r="D49" s="31">
        <f t="shared" si="18"/>
        <v>911</v>
      </c>
      <c r="E49" s="31">
        <f t="shared" si="18"/>
        <v>330</v>
      </c>
      <c r="F49" s="31">
        <f t="shared" si="18"/>
        <v>1</v>
      </c>
      <c r="G49" s="31">
        <f t="shared" si="18"/>
        <v>0</v>
      </c>
      <c r="H49" s="31">
        <f t="shared" si="18"/>
        <v>1240</v>
      </c>
      <c r="I49" s="31">
        <f t="shared" si="18"/>
        <v>913</v>
      </c>
      <c r="J49" s="31">
        <f t="shared" si="18"/>
        <v>211</v>
      </c>
      <c r="K49" s="31">
        <f t="shared" si="18"/>
        <v>2</v>
      </c>
      <c r="L49" s="31">
        <f t="shared" si="18"/>
        <v>578</v>
      </c>
      <c r="M49" s="31">
        <f t="shared" si="18"/>
        <v>120</v>
      </c>
      <c r="N49" s="41">
        <f t="shared" si="18"/>
        <v>1</v>
      </c>
      <c r="O49" s="41">
        <f t="shared" si="18"/>
        <v>0</v>
      </c>
      <c r="P49" s="41">
        <f t="shared" si="18"/>
        <v>1</v>
      </c>
      <c r="Q49" s="41">
        <f t="shared" si="18"/>
        <v>327</v>
      </c>
      <c r="R49" s="41">
        <f t="shared" si="18"/>
        <v>1027</v>
      </c>
      <c r="S49" s="20">
        <f t="shared" si="16"/>
        <v>0.23329682365826945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1:108" s="37" customFormat="1" ht="16.5" customHeight="1">
      <c r="A50" s="58" t="s">
        <v>102</v>
      </c>
      <c r="B50" s="28" t="s">
        <v>103</v>
      </c>
      <c r="C50" s="43">
        <f>SUM(D50:E50)</f>
        <v>357</v>
      </c>
      <c r="D50" s="30">
        <v>238</v>
      </c>
      <c r="E50" s="30">
        <v>119</v>
      </c>
      <c r="F50" s="30">
        <v>0</v>
      </c>
      <c r="G50" s="30">
        <v>0</v>
      </c>
      <c r="H50" s="31">
        <f>I50+Q50</f>
        <v>357</v>
      </c>
      <c r="I50" s="32">
        <f>SUM(J50:P50)</f>
        <v>234</v>
      </c>
      <c r="J50" s="63">
        <v>62</v>
      </c>
      <c r="K50" s="63">
        <v>1</v>
      </c>
      <c r="L50" s="63">
        <v>171</v>
      </c>
      <c r="M50" s="63">
        <v>0</v>
      </c>
      <c r="N50" s="64">
        <v>0</v>
      </c>
      <c r="O50" s="64">
        <v>0</v>
      </c>
      <c r="P50" s="64">
        <v>0</v>
      </c>
      <c r="Q50" s="65">
        <v>123</v>
      </c>
      <c r="R50" s="35">
        <f>SUM(L50:Q50)</f>
        <v>294</v>
      </c>
      <c r="S50" s="36">
        <f t="shared" si="16"/>
        <v>0.2692307692307692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</row>
    <row r="51" spans="1:108" s="37" customFormat="1" ht="16.5" customHeight="1">
      <c r="A51" s="58" t="s">
        <v>104</v>
      </c>
      <c r="B51" s="38" t="s">
        <v>105</v>
      </c>
      <c r="C51" s="43">
        <f>SUM(D51:E51)</f>
        <v>259</v>
      </c>
      <c r="D51" s="30">
        <v>192</v>
      </c>
      <c r="E51" s="30">
        <v>67</v>
      </c>
      <c r="F51" s="30">
        <v>1</v>
      </c>
      <c r="G51" s="30">
        <v>0</v>
      </c>
      <c r="H51" s="31">
        <f>I51+Q51</f>
        <v>258</v>
      </c>
      <c r="I51" s="32">
        <f>SUM(J51:P51)</f>
        <v>221</v>
      </c>
      <c r="J51" s="30">
        <v>52</v>
      </c>
      <c r="K51" s="30">
        <v>0</v>
      </c>
      <c r="L51" s="30">
        <v>138</v>
      </c>
      <c r="M51" s="30">
        <v>30</v>
      </c>
      <c r="N51" s="66">
        <v>1</v>
      </c>
      <c r="O51" s="66">
        <v>0</v>
      </c>
      <c r="P51" s="66">
        <v>0</v>
      </c>
      <c r="Q51" s="66">
        <v>37</v>
      </c>
      <c r="R51" s="35">
        <f>SUM(L51:Q51)</f>
        <v>206</v>
      </c>
      <c r="S51" s="36">
        <f t="shared" si="16"/>
        <v>0.23529411764705882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1:108" s="37" customFormat="1" ht="16.5" customHeight="1">
      <c r="A52" s="58" t="s">
        <v>106</v>
      </c>
      <c r="B52" s="39" t="s">
        <v>107</v>
      </c>
      <c r="C52" s="43">
        <f>SUM(D52:E52)</f>
        <v>212</v>
      </c>
      <c r="D52" s="30">
        <v>171</v>
      </c>
      <c r="E52" s="30">
        <v>41</v>
      </c>
      <c r="F52" s="30">
        <v>0</v>
      </c>
      <c r="G52" s="30">
        <v>0</v>
      </c>
      <c r="H52" s="31">
        <f>I52+Q52</f>
        <v>212</v>
      </c>
      <c r="I52" s="32">
        <f>SUM(J52:P52)</f>
        <v>171</v>
      </c>
      <c r="J52" s="30">
        <v>33</v>
      </c>
      <c r="K52" s="30">
        <v>0</v>
      </c>
      <c r="L52" s="30">
        <v>55</v>
      </c>
      <c r="M52" s="30">
        <v>83</v>
      </c>
      <c r="N52" s="66">
        <v>0</v>
      </c>
      <c r="O52" s="66">
        <v>0</v>
      </c>
      <c r="P52" s="66">
        <v>0</v>
      </c>
      <c r="Q52" s="66">
        <v>41</v>
      </c>
      <c r="R52" s="35">
        <f>SUM(L52:Q52)</f>
        <v>179</v>
      </c>
      <c r="S52" s="36">
        <f t="shared" si="16"/>
        <v>0.19298245614035087</v>
      </c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1:108" s="37" customFormat="1" ht="16.5" customHeight="1">
      <c r="A53" s="58" t="s">
        <v>108</v>
      </c>
      <c r="B53" s="38" t="s">
        <v>109</v>
      </c>
      <c r="C53" s="43">
        <f>SUM(D53:E53)</f>
        <v>225</v>
      </c>
      <c r="D53" s="30">
        <v>182</v>
      </c>
      <c r="E53" s="30">
        <v>43</v>
      </c>
      <c r="F53" s="30">
        <v>0</v>
      </c>
      <c r="G53" s="30">
        <v>0</v>
      </c>
      <c r="H53" s="31">
        <f>I53+Q53</f>
        <v>225</v>
      </c>
      <c r="I53" s="32">
        <f>SUM(J53:P53)</f>
        <v>169</v>
      </c>
      <c r="J53" s="30">
        <v>29</v>
      </c>
      <c r="K53" s="30">
        <v>0</v>
      </c>
      <c r="L53" s="30">
        <v>140</v>
      </c>
      <c r="M53" s="30">
        <v>0</v>
      </c>
      <c r="N53" s="66">
        <v>0</v>
      </c>
      <c r="O53" s="66">
        <v>0</v>
      </c>
      <c r="P53" s="66">
        <v>0</v>
      </c>
      <c r="Q53" s="66">
        <v>56</v>
      </c>
      <c r="R53" s="35">
        <f>SUM(L53:Q53)</f>
        <v>196</v>
      </c>
      <c r="S53" s="36">
        <f t="shared" si="16"/>
        <v>0.17159763313609466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</row>
    <row r="54" spans="1:108" s="37" customFormat="1" ht="16.5" customHeight="1">
      <c r="A54" s="58" t="s">
        <v>110</v>
      </c>
      <c r="B54" s="39" t="s">
        <v>111</v>
      </c>
      <c r="C54" s="43">
        <f>SUM(D54:E54)</f>
        <v>188</v>
      </c>
      <c r="D54" s="30">
        <v>128</v>
      </c>
      <c r="E54" s="30">
        <v>60</v>
      </c>
      <c r="F54" s="30">
        <v>0</v>
      </c>
      <c r="G54" s="30">
        <v>0</v>
      </c>
      <c r="H54" s="31">
        <f>I54+Q54</f>
        <v>188</v>
      </c>
      <c r="I54" s="32">
        <f>SUM(J54:P54)</f>
        <v>118</v>
      </c>
      <c r="J54" s="30">
        <v>35</v>
      </c>
      <c r="K54" s="30">
        <v>1</v>
      </c>
      <c r="L54" s="30">
        <v>74</v>
      </c>
      <c r="M54" s="30">
        <v>7</v>
      </c>
      <c r="N54" s="66">
        <v>0</v>
      </c>
      <c r="O54" s="66">
        <v>0</v>
      </c>
      <c r="P54" s="66">
        <v>1</v>
      </c>
      <c r="Q54" s="66">
        <v>70</v>
      </c>
      <c r="R54" s="35">
        <f>SUM(L54:Q54)</f>
        <v>152</v>
      </c>
      <c r="S54" s="36">
        <f t="shared" si="16"/>
        <v>0.3050847457627119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</row>
    <row r="55" spans="1:108" s="26" customFormat="1" ht="25.5" customHeight="1">
      <c r="A55" s="21" t="s">
        <v>112</v>
      </c>
      <c r="B55" s="42" t="s">
        <v>113</v>
      </c>
      <c r="C55" s="31">
        <f aca="true" t="shared" si="19" ref="C55:R55">SUM(C56:C59)</f>
        <v>861</v>
      </c>
      <c r="D55" s="31">
        <f t="shared" si="19"/>
        <v>494</v>
      </c>
      <c r="E55" s="31">
        <f t="shared" si="19"/>
        <v>367</v>
      </c>
      <c r="F55" s="31">
        <f t="shared" si="19"/>
        <v>5</v>
      </c>
      <c r="G55" s="31">
        <f t="shared" si="19"/>
        <v>0</v>
      </c>
      <c r="H55" s="31">
        <f t="shared" si="19"/>
        <v>856</v>
      </c>
      <c r="I55" s="31">
        <f t="shared" si="19"/>
        <v>616</v>
      </c>
      <c r="J55" s="31">
        <f t="shared" si="19"/>
        <v>237</v>
      </c>
      <c r="K55" s="31">
        <f t="shared" si="19"/>
        <v>17</v>
      </c>
      <c r="L55" s="31">
        <f t="shared" si="19"/>
        <v>358</v>
      </c>
      <c r="M55" s="31">
        <f t="shared" si="19"/>
        <v>2</v>
      </c>
      <c r="N55" s="41">
        <f t="shared" si="19"/>
        <v>0</v>
      </c>
      <c r="O55" s="41">
        <f t="shared" si="19"/>
        <v>0</v>
      </c>
      <c r="P55" s="41">
        <f t="shared" si="19"/>
        <v>2</v>
      </c>
      <c r="Q55" s="41">
        <f t="shared" si="19"/>
        <v>240</v>
      </c>
      <c r="R55" s="41">
        <f t="shared" si="19"/>
        <v>602</v>
      </c>
      <c r="S55" s="20">
        <f t="shared" si="16"/>
        <v>0.41233766233766234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</row>
    <row r="56" spans="1:108" s="37" customFormat="1" ht="20.25" customHeight="1">
      <c r="A56" s="58" t="s">
        <v>114</v>
      </c>
      <c r="B56" s="39" t="s">
        <v>115</v>
      </c>
      <c r="C56" s="43">
        <f>SUM(D56:E56)</f>
        <v>188</v>
      </c>
      <c r="D56" s="47">
        <v>130</v>
      </c>
      <c r="E56" s="47">
        <v>58</v>
      </c>
      <c r="F56" s="47">
        <v>0</v>
      </c>
      <c r="G56" s="47">
        <v>0</v>
      </c>
      <c r="H56" s="31">
        <f>I56+Q56</f>
        <v>188</v>
      </c>
      <c r="I56" s="32">
        <f>SUM(J56:P56)</f>
        <v>109</v>
      </c>
      <c r="J56" s="47">
        <v>43</v>
      </c>
      <c r="K56" s="47">
        <v>16</v>
      </c>
      <c r="L56" s="47">
        <v>50</v>
      </c>
      <c r="M56" s="47">
        <v>0</v>
      </c>
      <c r="N56" s="48">
        <v>0</v>
      </c>
      <c r="O56" s="48">
        <v>0</v>
      </c>
      <c r="P56" s="49">
        <v>0</v>
      </c>
      <c r="Q56" s="50">
        <v>79</v>
      </c>
      <c r="R56" s="35">
        <f>SUM(L56:Q56)</f>
        <v>129</v>
      </c>
      <c r="S56" s="36">
        <f t="shared" si="16"/>
        <v>0.5412844036697247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</row>
    <row r="57" spans="1:108" s="37" customFormat="1" ht="20.25" customHeight="1">
      <c r="A57" s="58" t="s">
        <v>116</v>
      </c>
      <c r="B57" s="38" t="s">
        <v>117</v>
      </c>
      <c r="C57" s="43">
        <f>SUM(D57:E57)</f>
        <v>219</v>
      </c>
      <c r="D57" s="47">
        <v>126</v>
      </c>
      <c r="E57" s="47">
        <v>93</v>
      </c>
      <c r="F57" s="47">
        <v>1</v>
      </c>
      <c r="G57" s="47">
        <v>0</v>
      </c>
      <c r="H57" s="31">
        <f>I57+Q57</f>
        <v>218</v>
      </c>
      <c r="I57" s="32">
        <f>SUM(J57:P57)</f>
        <v>181</v>
      </c>
      <c r="J57" s="68">
        <v>28</v>
      </c>
      <c r="K57" s="68">
        <v>0</v>
      </c>
      <c r="L57" s="68">
        <v>151</v>
      </c>
      <c r="M57" s="68">
        <v>2</v>
      </c>
      <c r="N57" s="69">
        <v>0</v>
      </c>
      <c r="O57" s="69">
        <v>0</v>
      </c>
      <c r="P57" s="70">
        <v>0</v>
      </c>
      <c r="Q57" s="71">
        <v>37</v>
      </c>
      <c r="R57" s="35">
        <f>SUM(L57:Q57)</f>
        <v>190</v>
      </c>
      <c r="S57" s="36">
        <f t="shared" si="16"/>
        <v>0.15469613259668508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</row>
    <row r="58" spans="1:108" s="37" customFormat="1" ht="20.25" customHeight="1">
      <c r="A58" s="58" t="s">
        <v>118</v>
      </c>
      <c r="B58" s="38" t="s">
        <v>119</v>
      </c>
      <c r="C58" s="43">
        <f>SUM(D58:E58)</f>
        <v>285</v>
      </c>
      <c r="D58" s="47">
        <v>129</v>
      </c>
      <c r="E58" s="47">
        <v>156</v>
      </c>
      <c r="F58" s="47">
        <v>3</v>
      </c>
      <c r="G58" s="47">
        <v>0</v>
      </c>
      <c r="H58" s="31">
        <f>I58+Q58</f>
        <v>282</v>
      </c>
      <c r="I58" s="32">
        <f>SUM(J58:P58)</f>
        <v>244</v>
      </c>
      <c r="J58" s="68">
        <v>121</v>
      </c>
      <c r="K58" s="68">
        <v>0</v>
      </c>
      <c r="L58" s="68">
        <v>123</v>
      </c>
      <c r="M58" s="68">
        <v>0</v>
      </c>
      <c r="N58" s="69">
        <v>0</v>
      </c>
      <c r="O58" s="69">
        <v>0</v>
      </c>
      <c r="P58" s="70">
        <v>0</v>
      </c>
      <c r="Q58" s="71">
        <v>38</v>
      </c>
      <c r="R58" s="35">
        <f>SUM(L58:Q58)</f>
        <v>161</v>
      </c>
      <c r="S58" s="36">
        <f t="shared" si="16"/>
        <v>0.4959016393442623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</row>
    <row r="59" spans="1:108" s="37" customFormat="1" ht="20.25" customHeight="1">
      <c r="A59" s="58" t="s">
        <v>120</v>
      </c>
      <c r="B59" s="38" t="s">
        <v>121</v>
      </c>
      <c r="C59" s="43">
        <f>SUM(D59:E59)</f>
        <v>169</v>
      </c>
      <c r="D59" s="47">
        <v>109</v>
      </c>
      <c r="E59" s="47">
        <v>60</v>
      </c>
      <c r="F59" s="47">
        <v>1</v>
      </c>
      <c r="G59" s="47">
        <v>0</v>
      </c>
      <c r="H59" s="31">
        <f>I59+Q59</f>
        <v>168</v>
      </c>
      <c r="I59" s="32">
        <f>SUM(J59:P59)</f>
        <v>82</v>
      </c>
      <c r="J59" s="68">
        <v>45</v>
      </c>
      <c r="K59" s="68">
        <v>1</v>
      </c>
      <c r="L59" s="68">
        <v>34</v>
      </c>
      <c r="M59" s="68">
        <v>0</v>
      </c>
      <c r="N59" s="69">
        <v>0</v>
      </c>
      <c r="O59" s="69">
        <v>0</v>
      </c>
      <c r="P59" s="70">
        <v>2</v>
      </c>
      <c r="Q59" s="71">
        <v>86</v>
      </c>
      <c r="R59" s="35">
        <f>SUM(L59:Q59)</f>
        <v>122</v>
      </c>
      <c r="S59" s="36">
        <f t="shared" si="16"/>
        <v>0.5609756097560976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</row>
    <row r="60" spans="1:108" s="26" customFormat="1" ht="21" customHeight="1">
      <c r="A60" s="21" t="s">
        <v>122</v>
      </c>
      <c r="B60" s="42" t="s">
        <v>123</v>
      </c>
      <c r="C60" s="72">
        <f aca="true" t="shared" si="20" ref="C60:R60">SUM(C61:C63)</f>
        <v>769</v>
      </c>
      <c r="D60" s="72">
        <f t="shared" si="20"/>
        <v>366</v>
      </c>
      <c r="E60" s="72">
        <f t="shared" si="20"/>
        <v>403</v>
      </c>
      <c r="F60" s="72">
        <f t="shared" si="20"/>
        <v>4</v>
      </c>
      <c r="G60" s="72">
        <f t="shared" si="20"/>
        <v>0</v>
      </c>
      <c r="H60" s="72">
        <f t="shared" si="20"/>
        <v>765</v>
      </c>
      <c r="I60" s="72">
        <f t="shared" si="20"/>
        <v>677</v>
      </c>
      <c r="J60" s="72">
        <f t="shared" si="20"/>
        <v>286</v>
      </c>
      <c r="K60" s="72">
        <f t="shared" si="20"/>
        <v>4</v>
      </c>
      <c r="L60" s="72">
        <f t="shared" si="20"/>
        <v>387</v>
      </c>
      <c r="M60" s="72">
        <f t="shared" si="20"/>
        <v>0</v>
      </c>
      <c r="N60" s="73">
        <f t="shared" si="20"/>
        <v>0</v>
      </c>
      <c r="O60" s="73">
        <f t="shared" si="20"/>
        <v>0</v>
      </c>
      <c r="P60" s="73">
        <f t="shared" si="20"/>
        <v>0</v>
      </c>
      <c r="Q60" s="73">
        <f t="shared" si="20"/>
        <v>88</v>
      </c>
      <c r="R60" s="73">
        <f t="shared" si="20"/>
        <v>475</v>
      </c>
      <c r="S60" s="20">
        <f t="shared" si="16"/>
        <v>0.42836041358936483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</row>
    <row r="61" spans="1:108" s="37" customFormat="1" ht="19.5" customHeight="1">
      <c r="A61" s="55" t="s">
        <v>124</v>
      </c>
      <c r="B61" s="74" t="s">
        <v>125</v>
      </c>
      <c r="C61" s="75">
        <f>SUM(D61:E61)</f>
        <v>206</v>
      </c>
      <c r="D61" s="47">
        <v>73</v>
      </c>
      <c r="E61" s="47">
        <v>133</v>
      </c>
      <c r="F61" s="47">
        <v>3</v>
      </c>
      <c r="G61" s="47">
        <v>0</v>
      </c>
      <c r="H61" s="31">
        <f>I61+Q61</f>
        <v>203</v>
      </c>
      <c r="I61" s="32">
        <f>SUM(J61:P61)</f>
        <v>177</v>
      </c>
      <c r="J61" s="68">
        <v>83</v>
      </c>
      <c r="K61" s="68">
        <v>1</v>
      </c>
      <c r="L61" s="68">
        <v>93</v>
      </c>
      <c r="M61" s="68">
        <v>0</v>
      </c>
      <c r="N61" s="69">
        <v>0</v>
      </c>
      <c r="O61" s="69">
        <v>0</v>
      </c>
      <c r="P61" s="70">
        <v>0</v>
      </c>
      <c r="Q61" s="71">
        <v>26</v>
      </c>
      <c r="R61" s="35">
        <f>SUM(L61:Q61)</f>
        <v>119</v>
      </c>
      <c r="S61" s="36">
        <f t="shared" si="16"/>
        <v>0.4745762711864407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</row>
    <row r="62" spans="1:108" s="37" customFormat="1" ht="19.5" customHeight="1">
      <c r="A62" s="55" t="s">
        <v>126</v>
      </c>
      <c r="B62" s="76" t="s">
        <v>127</v>
      </c>
      <c r="C62" s="75">
        <f>SUM(D62:E62)</f>
        <v>296</v>
      </c>
      <c r="D62" s="47">
        <v>172</v>
      </c>
      <c r="E62" s="47">
        <v>124</v>
      </c>
      <c r="F62" s="47">
        <v>0</v>
      </c>
      <c r="G62" s="47">
        <v>0</v>
      </c>
      <c r="H62" s="31">
        <f>I62+Q62</f>
        <v>296</v>
      </c>
      <c r="I62" s="32">
        <f>SUM(J62:P62)</f>
        <v>260</v>
      </c>
      <c r="J62" s="68">
        <v>86</v>
      </c>
      <c r="K62" s="68">
        <v>1</v>
      </c>
      <c r="L62" s="68">
        <v>173</v>
      </c>
      <c r="M62" s="68">
        <v>0</v>
      </c>
      <c r="N62" s="69">
        <v>0</v>
      </c>
      <c r="O62" s="69">
        <v>0</v>
      </c>
      <c r="P62" s="70">
        <v>0</v>
      </c>
      <c r="Q62" s="71">
        <v>36</v>
      </c>
      <c r="R62" s="35">
        <f>SUM(L62:Q62)</f>
        <v>209</v>
      </c>
      <c r="S62" s="36">
        <f t="shared" si="16"/>
        <v>0.3346153846153846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</row>
    <row r="63" spans="1:108" s="37" customFormat="1" ht="19.5" customHeight="1">
      <c r="A63" s="55" t="s">
        <v>128</v>
      </c>
      <c r="B63" s="39" t="s">
        <v>129</v>
      </c>
      <c r="C63" s="75">
        <f>SUM(D63:E63)</f>
        <v>267</v>
      </c>
      <c r="D63" s="47">
        <v>121</v>
      </c>
      <c r="E63" s="47">
        <v>146</v>
      </c>
      <c r="F63" s="47">
        <v>1</v>
      </c>
      <c r="G63" s="47">
        <v>0</v>
      </c>
      <c r="H63" s="31">
        <f>I63+Q63</f>
        <v>266</v>
      </c>
      <c r="I63" s="32">
        <f>SUM(J63:P63)</f>
        <v>240</v>
      </c>
      <c r="J63" s="68">
        <v>117</v>
      </c>
      <c r="K63" s="68">
        <v>2</v>
      </c>
      <c r="L63" s="68">
        <v>121</v>
      </c>
      <c r="M63" s="68">
        <v>0</v>
      </c>
      <c r="N63" s="69">
        <v>0</v>
      </c>
      <c r="O63" s="69">
        <v>0</v>
      </c>
      <c r="P63" s="70">
        <v>0</v>
      </c>
      <c r="Q63" s="71">
        <v>26</v>
      </c>
      <c r="R63" s="35">
        <f>SUM(L63:Q63)</f>
        <v>147</v>
      </c>
      <c r="S63" s="36">
        <f t="shared" si="16"/>
        <v>0.49583333333333335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</row>
    <row r="64" spans="1:108" s="26" customFormat="1" ht="21.75" customHeight="1">
      <c r="A64" s="21" t="s">
        <v>130</v>
      </c>
      <c r="B64" s="42" t="s">
        <v>131</v>
      </c>
      <c r="C64" s="31">
        <f aca="true" t="shared" si="21" ref="C64:R64">SUM(C65:C69)</f>
        <v>565</v>
      </c>
      <c r="D64" s="31">
        <f t="shared" si="21"/>
        <v>299</v>
      </c>
      <c r="E64" s="31">
        <f t="shared" si="21"/>
        <v>266</v>
      </c>
      <c r="F64" s="31">
        <f t="shared" si="21"/>
        <v>2</v>
      </c>
      <c r="G64" s="31">
        <f t="shared" si="21"/>
        <v>0</v>
      </c>
      <c r="H64" s="31">
        <f t="shared" si="21"/>
        <v>563</v>
      </c>
      <c r="I64" s="31">
        <f t="shared" si="21"/>
        <v>475</v>
      </c>
      <c r="J64" s="31">
        <f t="shared" si="21"/>
        <v>146</v>
      </c>
      <c r="K64" s="31">
        <f t="shared" si="21"/>
        <v>3</v>
      </c>
      <c r="L64" s="31">
        <f t="shared" si="21"/>
        <v>321</v>
      </c>
      <c r="M64" s="31">
        <f t="shared" si="21"/>
        <v>3</v>
      </c>
      <c r="N64" s="41">
        <f t="shared" si="21"/>
        <v>0</v>
      </c>
      <c r="O64" s="41">
        <f t="shared" si="21"/>
        <v>0</v>
      </c>
      <c r="P64" s="41">
        <f t="shared" si="21"/>
        <v>2</v>
      </c>
      <c r="Q64" s="41">
        <f t="shared" si="21"/>
        <v>88</v>
      </c>
      <c r="R64" s="41">
        <f t="shared" si="21"/>
        <v>414</v>
      </c>
      <c r="S64" s="20">
        <f t="shared" si="16"/>
        <v>0.3136842105263158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</row>
    <row r="65" spans="1:108" s="37" customFormat="1" ht="19.5" customHeight="1">
      <c r="A65" s="55" t="s">
        <v>132</v>
      </c>
      <c r="B65" s="38" t="s">
        <v>133</v>
      </c>
      <c r="C65" s="43">
        <f>SUM(D65:E65)</f>
        <v>76</v>
      </c>
      <c r="D65" s="77">
        <v>40</v>
      </c>
      <c r="E65" s="77">
        <v>36</v>
      </c>
      <c r="F65" s="77">
        <v>0</v>
      </c>
      <c r="G65" s="77">
        <v>0</v>
      </c>
      <c r="H65" s="31">
        <f>I65+Q65</f>
        <v>76</v>
      </c>
      <c r="I65" s="32">
        <f>SUM(J65:P65)</f>
        <v>52</v>
      </c>
      <c r="J65" s="47">
        <v>22</v>
      </c>
      <c r="K65" s="47">
        <v>0</v>
      </c>
      <c r="L65" s="47">
        <v>28</v>
      </c>
      <c r="M65" s="47">
        <v>2</v>
      </c>
      <c r="N65" s="48">
        <v>0</v>
      </c>
      <c r="O65" s="48">
        <v>0</v>
      </c>
      <c r="P65" s="49">
        <v>0</v>
      </c>
      <c r="Q65" s="50">
        <v>24</v>
      </c>
      <c r="R65" s="35">
        <f>SUM(L65:Q65)</f>
        <v>54</v>
      </c>
      <c r="S65" s="36">
        <f t="shared" si="16"/>
        <v>0.4230769230769231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</row>
    <row r="66" spans="1:108" s="37" customFormat="1" ht="19.5" customHeight="1">
      <c r="A66" s="55" t="s">
        <v>134</v>
      </c>
      <c r="B66" s="38" t="s">
        <v>135</v>
      </c>
      <c r="C66" s="43">
        <f>SUM(D66:E66)</f>
        <v>157</v>
      </c>
      <c r="D66" s="77">
        <v>47</v>
      </c>
      <c r="E66" s="77">
        <v>110</v>
      </c>
      <c r="F66" s="77">
        <v>2</v>
      </c>
      <c r="G66" s="77">
        <v>0</v>
      </c>
      <c r="H66" s="31">
        <f>I66+Q66</f>
        <v>155</v>
      </c>
      <c r="I66" s="32">
        <f>SUM(J66:P66)</f>
        <v>144</v>
      </c>
      <c r="J66" s="47">
        <v>60</v>
      </c>
      <c r="K66" s="47">
        <v>0</v>
      </c>
      <c r="L66" s="47">
        <v>84</v>
      </c>
      <c r="M66" s="47">
        <v>0</v>
      </c>
      <c r="N66" s="48">
        <v>0</v>
      </c>
      <c r="O66" s="48">
        <v>0</v>
      </c>
      <c r="P66" s="49">
        <v>0</v>
      </c>
      <c r="Q66" s="50">
        <v>11</v>
      </c>
      <c r="R66" s="35">
        <f>SUM(L66:Q66)</f>
        <v>95</v>
      </c>
      <c r="S66" s="36">
        <f t="shared" si="16"/>
        <v>0.4166666666666667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</row>
    <row r="67" spans="1:108" s="37" customFormat="1" ht="19.5" customHeight="1">
      <c r="A67" s="55" t="s">
        <v>136</v>
      </c>
      <c r="B67" s="38" t="s">
        <v>137</v>
      </c>
      <c r="C67" s="43">
        <f>SUM(D67:E67)</f>
        <v>143</v>
      </c>
      <c r="D67" s="77">
        <v>87</v>
      </c>
      <c r="E67" s="77">
        <v>56</v>
      </c>
      <c r="F67" s="77">
        <v>0</v>
      </c>
      <c r="G67" s="77">
        <v>0</v>
      </c>
      <c r="H67" s="31">
        <f>I67+Q67</f>
        <v>143</v>
      </c>
      <c r="I67" s="32">
        <f>SUM(J67:P67)</f>
        <v>115</v>
      </c>
      <c r="J67" s="47">
        <v>27</v>
      </c>
      <c r="K67" s="47">
        <v>2</v>
      </c>
      <c r="L67" s="47">
        <v>86</v>
      </c>
      <c r="M67" s="47">
        <v>0</v>
      </c>
      <c r="N67" s="48">
        <v>0</v>
      </c>
      <c r="O67" s="48">
        <v>0</v>
      </c>
      <c r="P67" s="49">
        <v>0</v>
      </c>
      <c r="Q67" s="50">
        <v>28</v>
      </c>
      <c r="R67" s="35">
        <f>SUM(L67:Q67)</f>
        <v>114</v>
      </c>
      <c r="S67" s="36">
        <f t="shared" si="16"/>
        <v>0.25217391304347825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</row>
    <row r="68" spans="1:108" s="37" customFormat="1" ht="19.5" customHeight="1">
      <c r="A68" s="55" t="s">
        <v>138</v>
      </c>
      <c r="B68" s="38" t="s">
        <v>139</v>
      </c>
      <c r="C68" s="43">
        <f>SUM(D68:E68)</f>
        <v>84</v>
      </c>
      <c r="D68" s="77">
        <v>48</v>
      </c>
      <c r="E68" s="77">
        <v>36</v>
      </c>
      <c r="F68" s="77">
        <v>0</v>
      </c>
      <c r="G68" s="77">
        <v>0</v>
      </c>
      <c r="H68" s="31">
        <f>I68+Q68</f>
        <v>84</v>
      </c>
      <c r="I68" s="32">
        <f>SUM(J68:P68)</f>
        <v>71</v>
      </c>
      <c r="J68" s="47">
        <v>19</v>
      </c>
      <c r="K68" s="47">
        <v>1</v>
      </c>
      <c r="L68" s="47">
        <v>48</v>
      </c>
      <c r="M68" s="47">
        <v>1</v>
      </c>
      <c r="N68" s="48">
        <v>0</v>
      </c>
      <c r="O68" s="48">
        <v>0</v>
      </c>
      <c r="P68" s="49">
        <v>2</v>
      </c>
      <c r="Q68" s="50">
        <v>13</v>
      </c>
      <c r="R68" s="35">
        <f>SUM(L68:Q68)</f>
        <v>64</v>
      </c>
      <c r="S68" s="36">
        <f t="shared" si="16"/>
        <v>0.28169014084507044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</row>
    <row r="69" spans="1:108" s="37" customFormat="1" ht="19.5" customHeight="1">
      <c r="A69" s="55" t="s">
        <v>140</v>
      </c>
      <c r="B69" s="78" t="s">
        <v>141</v>
      </c>
      <c r="C69" s="43">
        <f>SUM(D69:E69)</f>
        <v>105</v>
      </c>
      <c r="D69" s="77">
        <v>77</v>
      </c>
      <c r="E69" s="77">
        <v>28</v>
      </c>
      <c r="F69" s="77">
        <v>0</v>
      </c>
      <c r="G69" s="77">
        <v>0</v>
      </c>
      <c r="H69" s="31">
        <f>I69+Q69</f>
        <v>105</v>
      </c>
      <c r="I69" s="32">
        <f>SUM(J69:P69)</f>
        <v>93</v>
      </c>
      <c r="J69" s="47">
        <v>18</v>
      </c>
      <c r="K69" s="47">
        <v>0</v>
      </c>
      <c r="L69" s="47">
        <v>75</v>
      </c>
      <c r="M69" s="47">
        <v>0</v>
      </c>
      <c r="N69" s="48">
        <v>0</v>
      </c>
      <c r="O69" s="48">
        <v>0</v>
      </c>
      <c r="P69" s="49">
        <v>0</v>
      </c>
      <c r="Q69" s="50">
        <v>12</v>
      </c>
      <c r="R69" s="35">
        <f>SUM(L69:Q69)</f>
        <v>87</v>
      </c>
      <c r="S69" s="36">
        <f t="shared" si="16"/>
        <v>0.1935483870967742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</row>
    <row r="70" spans="1:19" s="81" customFormat="1" ht="14.25" customHeight="1">
      <c r="A70" s="156"/>
      <c r="B70" s="156"/>
      <c r="C70" s="156"/>
      <c r="D70" s="156"/>
      <c r="E70" s="156"/>
      <c r="F70" s="79"/>
      <c r="G70" s="79"/>
      <c r="H70" s="80"/>
      <c r="I70" s="80"/>
      <c r="J70" s="79"/>
      <c r="K70" s="79"/>
      <c r="L70" s="79"/>
      <c r="M70" s="79"/>
      <c r="N70" s="149" t="str">
        <f>'[3]Thong tin'!B8</f>
        <v>Bến Tre, ngày  03 tháng 01 năm 2017</v>
      </c>
      <c r="O70" s="149"/>
      <c r="P70" s="149"/>
      <c r="Q70" s="149"/>
      <c r="R70" s="149"/>
      <c r="S70" s="149"/>
    </row>
    <row r="71" spans="1:19" s="83" customFormat="1" ht="19.5" customHeight="1">
      <c r="A71" s="82"/>
      <c r="B71" s="154" t="s">
        <v>142</v>
      </c>
      <c r="C71" s="154"/>
      <c r="D71" s="154"/>
      <c r="E71" s="154"/>
      <c r="F71" s="80"/>
      <c r="G71" s="80"/>
      <c r="H71" s="80"/>
      <c r="I71" s="80"/>
      <c r="J71" s="80"/>
      <c r="K71" s="80"/>
      <c r="L71" s="80"/>
      <c r="M71" s="80"/>
      <c r="N71" s="148" t="str">
        <f>'[3]Thong tin'!B7</f>
        <v>CỤC TRƯỞNG</v>
      </c>
      <c r="O71" s="148"/>
      <c r="P71" s="148"/>
      <c r="Q71" s="148"/>
      <c r="R71" s="148"/>
      <c r="S71" s="148"/>
    </row>
    <row r="72" spans="1:19" ht="18.75">
      <c r="A72" s="84"/>
      <c r="B72" s="160"/>
      <c r="C72" s="160"/>
      <c r="D72" s="160"/>
      <c r="E72" s="85"/>
      <c r="F72" s="85"/>
      <c r="G72" s="85"/>
      <c r="H72" s="86"/>
      <c r="I72" s="86"/>
      <c r="J72" s="85"/>
      <c r="K72" s="85"/>
      <c r="L72" s="85"/>
      <c r="M72" s="85"/>
      <c r="N72" s="158"/>
      <c r="O72" s="158"/>
      <c r="P72" s="158"/>
      <c r="Q72" s="158"/>
      <c r="R72" s="158"/>
      <c r="S72" s="158"/>
    </row>
    <row r="73" spans="1:19" ht="15.75" customHeight="1">
      <c r="A73" s="87"/>
      <c r="B73" s="88"/>
      <c r="C73" s="84" t="s">
        <v>143</v>
      </c>
      <c r="D73" s="85"/>
      <c r="E73" s="85"/>
      <c r="F73" s="85"/>
      <c r="G73" s="85"/>
      <c r="H73" s="86"/>
      <c r="I73" s="86"/>
      <c r="J73" s="85"/>
      <c r="K73" s="85"/>
      <c r="L73" s="85"/>
      <c r="M73" s="85"/>
      <c r="N73" s="85"/>
      <c r="O73" s="85"/>
      <c r="P73" s="85"/>
      <c r="Q73" s="85" t="s">
        <v>143</v>
      </c>
      <c r="R73" s="87"/>
      <c r="S73" s="84"/>
    </row>
    <row r="74" spans="1:19" ht="15.75" customHeight="1">
      <c r="A74" s="84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85"/>
      <c r="Q74" s="85"/>
      <c r="R74" s="87"/>
      <c r="S74" s="84"/>
    </row>
    <row r="75" spans="1:19" ht="18.75">
      <c r="A75" s="84"/>
      <c r="B75" s="88"/>
      <c r="C75" s="84"/>
      <c r="D75" s="84"/>
      <c r="E75" s="84"/>
      <c r="F75" s="84"/>
      <c r="G75" s="84"/>
      <c r="H75" s="87"/>
      <c r="I75" s="87"/>
      <c r="J75" s="84"/>
      <c r="K75" s="84"/>
      <c r="L75" s="84"/>
      <c r="M75" s="84"/>
      <c r="N75" s="84"/>
      <c r="O75" s="84"/>
      <c r="P75" s="84"/>
      <c r="Q75" s="84"/>
      <c r="R75" s="87"/>
      <c r="S75" s="84"/>
    </row>
    <row r="76" spans="1:19" ht="18.75">
      <c r="A76" s="84"/>
      <c r="B76" s="157" t="str">
        <f>'[4]Thong tin'!B5</f>
        <v>Huỳnh Thị Thanh Hà</v>
      </c>
      <c r="C76" s="157"/>
      <c r="D76" s="157"/>
      <c r="E76" s="157"/>
      <c r="F76" s="84"/>
      <c r="G76" s="84"/>
      <c r="H76" s="87"/>
      <c r="I76" s="87"/>
      <c r="J76" s="84"/>
      <c r="K76" s="84"/>
      <c r="L76" s="84"/>
      <c r="M76" s="84"/>
      <c r="N76" s="157" t="str">
        <f>'[3]Thong tin'!B6</f>
        <v>Nguyễn Văn Tu</v>
      </c>
      <c r="O76" s="157"/>
      <c r="P76" s="157"/>
      <c r="Q76" s="157"/>
      <c r="R76" s="157"/>
      <c r="S76" s="157"/>
    </row>
    <row r="77" spans="1:19" ht="18.75">
      <c r="A77" s="89"/>
      <c r="C77" s="89"/>
      <c r="D77" s="89"/>
      <c r="E77" s="89"/>
      <c r="F77" s="89"/>
      <c r="G77" s="89"/>
      <c r="H77" s="91"/>
      <c r="I77" s="91"/>
      <c r="J77" s="89"/>
      <c r="K77" s="89"/>
      <c r="L77" s="89"/>
      <c r="M77" s="89"/>
      <c r="N77" s="89"/>
      <c r="O77" s="89"/>
      <c r="P77" s="89"/>
      <c r="Q77" s="89"/>
      <c r="R77" s="91"/>
      <c r="S77" s="89"/>
    </row>
  </sheetData>
  <sheetProtection/>
  <mergeCells count="34">
    <mergeCell ref="A10:B10"/>
    <mergeCell ref="B71:E71"/>
    <mergeCell ref="A11:B11"/>
    <mergeCell ref="A70:E70"/>
    <mergeCell ref="N76:S76"/>
    <mergeCell ref="N72:S72"/>
    <mergeCell ref="B74:O74"/>
    <mergeCell ref="B72:D72"/>
    <mergeCell ref="B76:E76"/>
    <mergeCell ref="A6:B9"/>
    <mergeCell ref="H7:H9"/>
    <mergeCell ref="Q7:Q9"/>
    <mergeCell ref="I8:I9"/>
    <mergeCell ref="S6:S9"/>
    <mergeCell ref="I7:P7"/>
    <mergeCell ref="C7:C9"/>
    <mergeCell ref="D7:E7"/>
    <mergeCell ref="D8:D9"/>
    <mergeCell ref="R6:R9"/>
    <mergeCell ref="E8:E9"/>
    <mergeCell ref="J8:P8"/>
    <mergeCell ref="N71:S71"/>
    <mergeCell ref="N70:S70"/>
    <mergeCell ref="P4:S4"/>
    <mergeCell ref="E1:O1"/>
    <mergeCell ref="E2:O2"/>
    <mergeCell ref="E3:O3"/>
    <mergeCell ref="F6:F9"/>
    <mergeCell ref="G6:G9"/>
    <mergeCell ref="H6:Q6"/>
    <mergeCell ref="C6:E6"/>
    <mergeCell ref="A2:D2"/>
    <mergeCell ref="P2:S2"/>
    <mergeCell ref="A3:D3"/>
  </mergeCells>
  <printOptions/>
  <pageMargins left="0.3937007874015748" right="0" top="0" bottom="0" header="0.4330708661417323" footer="0.2755905511811024"/>
  <pageSetup horizontalDpi="600" verticalDpi="600" orientation="landscape" paperSize="9" scale="88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T77"/>
  <sheetViews>
    <sheetView showZeros="0" tabSelected="1" zoomScale="85" zoomScaleNormal="85" zoomScaleSheetLayoutView="100" zoomScalePageLayoutView="0" workbookViewId="0" topLeftCell="A49">
      <selection activeCell="G98" sqref="G98"/>
    </sheetView>
  </sheetViews>
  <sheetFormatPr defaultColWidth="9.00390625" defaultRowHeight="15.75"/>
  <cols>
    <col min="1" max="1" width="3.375" style="90" customWidth="1"/>
    <col min="2" max="2" width="20.125" style="2" customWidth="1"/>
    <col min="3" max="3" width="12.75390625" style="90" customWidth="1"/>
    <col min="4" max="4" width="14.125" style="90" customWidth="1"/>
    <col min="5" max="5" width="12.00390625" style="90" customWidth="1"/>
    <col min="6" max="6" width="11.25390625" style="90" customWidth="1"/>
    <col min="7" max="7" width="9.50390625" style="90" customWidth="1"/>
    <col min="8" max="8" width="15.50390625" style="90" customWidth="1"/>
    <col min="9" max="9" width="18.125" style="90" customWidth="1"/>
    <col min="10" max="10" width="12.25390625" style="90" customWidth="1"/>
    <col min="11" max="11" width="14.375" style="90" customWidth="1"/>
    <col min="12" max="12" width="8.25390625" style="90" customWidth="1"/>
    <col min="13" max="13" width="15.875" style="90" customWidth="1"/>
    <col min="14" max="15" width="14.375" style="90" customWidth="1"/>
    <col min="16" max="16" width="6.875" style="90" customWidth="1"/>
    <col min="17" max="17" width="10.50390625" style="90" customWidth="1"/>
    <col min="18" max="18" width="14.75390625" style="90" customWidth="1"/>
    <col min="19" max="19" width="14.50390625" style="90" customWidth="1"/>
    <col min="20" max="20" width="9.75390625" style="90" customWidth="1"/>
    <col min="21" max="16384" width="9.00390625" style="90" customWidth="1"/>
  </cols>
  <sheetData>
    <row r="1" spans="1:20" ht="20.25" customHeight="1">
      <c r="A1" s="2" t="s">
        <v>145</v>
      </c>
      <c r="C1" s="2"/>
      <c r="E1" s="139" t="s">
        <v>146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92" t="s">
        <v>147</v>
      </c>
      <c r="R1" s="93"/>
      <c r="S1" s="93"/>
      <c r="T1" s="93"/>
    </row>
    <row r="2" spans="1:20" ht="17.25" customHeight="1">
      <c r="A2" s="166" t="s">
        <v>3</v>
      </c>
      <c r="B2" s="166"/>
      <c r="C2" s="166"/>
      <c r="D2" s="166"/>
      <c r="E2" s="140" t="s">
        <v>4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68" t="str">
        <f>'[3]Thong tin'!B4</f>
        <v>CTHADS tỉnh Bến Tre</v>
      </c>
      <c r="R2" s="168"/>
      <c r="S2" s="168"/>
      <c r="T2" s="168"/>
    </row>
    <row r="3" spans="1:20" ht="18" customHeight="1">
      <c r="A3" s="166" t="s">
        <v>5</v>
      </c>
      <c r="B3" s="166"/>
      <c r="C3" s="166"/>
      <c r="D3" s="166"/>
      <c r="E3" s="141" t="str">
        <f>'[3]Thong tin'!B3</f>
        <v>03 tháng / năm 2017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92" t="s">
        <v>162</v>
      </c>
      <c r="R3" s="94"/>
      <c r="S3" s="93"/>
      <c r="T3" s="93"/>
    </row>
    <row r="4" spans="1:20" ht="14.25" customHeight="1">
      <c r="A4" s="95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6"/>
      <c r="P4" s="96"/>
      <c r="Q4" s="169" t="s">
        <v>7</v>
      </c>
      <c r="R4" s="169"/>
      <c r="S4" s="169"/>
      <c r="T4" s="169"/>
    </row>
    <row r="5" spans="2:20" ht="21.75" customHeight="1">
      <c r="B5" s="97"/>
      <c r="C5" s="9"/>
      <c r="Q5" s="167" t="s">
        <v>148</v>
      </c>
      <c r="R5" s="167"/>
      <c r="S5" s="167"/>
      <c r="T5" s="167"/>
    </row>
    <row r="6" spans="1:20" s="98" customFormat="1" ht="18.75" customHeight="1">
      <c r="A6" s="151" t="s">
        <v>9</v>
      </c>
      <c r="B6" s="151"/>
      <c r="C6" s="144" t="s">
        <v>10</v>
      </c>
      <c r="D6" s="144"/>
      <c r="E6" s="144"/>
      <c r="F6" s="142" t="s">
        <v>11</v>
      </c>
      <c r="G6" s="142" t="s">
        <v>12</v>
      </c>
      <c r="H6" s="143" t="s">
        <v>13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 t="s">
        <v>14</v>
      </c>
      <c r="T6" s="147" t="s">
        <v>15</v>
      </c>
    </row>
    <row r="7" spans="1:20" s="99" customFormat="1" ht="21" customHeight="1">
      <c r="A7" s="151"/>
      <c r="B7" s="151"/>
      <c r="C7" s="144" t="s">
        <v>16</v>
      </c>
      <c r="D7" s="147" t="s">
        <v>17</v>
      </c>
      <c r="E7" s="147"/>
      <c r="F7" s="142"/>
      <c r="G7" s="142"/>
      <c r="H7" s="142" t="s">
        <v>13</v>
      </c>
      <c r="I7" s="144" t="s">
        <v>18</v>
      </c>
      <c r="J7" s="144"/>
      <c r="K7" s="144"/>
      <c r="L7" s="144"/>
      <c r="M7" s="144"/>
      <c r="N7" s="144"/>
      <c r="O7" s="144"/>
      <c r="P7" s="144"/>
      <c r="Q7" s="144"/>
      <c r="R7" s="142" t="s">
        <v>149</v>
      </c>
      <c r="S7" s="144"/>
      <c r="T7" s="147"/>
    </row>
    <row r="8" spans="1:20" s="98" customFormat="1" ht="21.75" customHeight="1">
      <c r="A8" s="151"/>
      <c r="B8" s="151"/>
      <c r="C8" s="144"/>
      <c r="D8" s="147" t="s">
        <v>20</v>
      </c>
      <c r="E8" s="147" t="s">
        <v>21</v>
      </c>
      <c r="F8" s="142"/>
      <c r="G8" s="142"/>
      <c r="H8" s="142"/>
      <c r="I8" s="142" t="s">
        <v>22</v>
      </c>
      <c r="J8" s="147" t="s">
        <v>17</v>
      </c>
      <c r="K8" s="147"/>
      <c r="L8" s="147"/>
      <c r="M8" s="147"/>
      <c r="N8" s="147"/>
      <c r="O8" s="147"/>
      <c r="P8" s="147"/>
      <c r="Q8" s="147"/>
      <c r="R8" s="142"/>
      <c r="S8" s="144"/>
      <c r="T8" s="147"/>
    </row>
    <row r="9" spans="1:20" s="98" customFormat="1" ht="57" customHeight="1">
      <c r="A9" s="151"/>
      <c r="B9" s="151"/>
      <c r="C9" s="144"/>
      <c r="D9" s="147"/>
      <c r="E9" s="147"/>
      <c r="F9" s="142"/>
      <c r="G9" s="142"/>
      <c r="H9" s="142"/>
      <c r="I9" s="142"/>
      <c r="J9" s="14" t="s">
        <v>23</v>
      </c>
      <c r="K9" s="14" t="s">
        <v>24</v>
      </c>
      <c r="L9" s="14" t="s">
        <v>150</v>
      </c>
      <c r="M9" s="15" t="s">
        <v>25</v>
      </c>
      <c r="N9" s="15" t="s">
        <v>26</v>
      </c>
      <c r="O9" s="100" t="s">
        <v>27</v>
      </c>
      <c r="P9" s="15" t="s">
        <v>28</v>
      </c>
      <c r="Q9" s="15" t="s">
        <v>29</v>
      </c>
      <c r="R9" s="142"/>
      <c r="S9" s="144"/>
      <c r="T9" s="147"/>
    </row>
    <row r="10" spans="1:20" s="98" customFormat="1" ht="22.5" customHeight="1">
      <c r="A10" s="161" t="s">
        <v>30</v>
      </c>
      <c r="B10" s="161"/>
      <c r="C10" s="101">
        <v>1</v>
      </c>
      <c r="D10" s="101">
        <v>2</v>
      </c>
      <c r="E10" s="101">
        <v>3</v>
      </c>
      <c r="F10" s="101">
        <v>4</v>
      </c>
      <c r="G10" s="101">
        <v>5</v>
      </c>
      <c r="H10" s="101">
        <v>6</v>
      </c>
      <c r="I10" s="101">
        <v>7</v>
      </c>
      <c r="J10" s="101">
        <v>8</v>
      </c>
      <c r="K10" s="101">
        <v>9</v>
      </c>
      <c r="L10" s="101" t="s">
        <v>151</v>
      </c>
      <c r="M10" s="101" t="s">
        <v>152</v>
      </c>
      <c r="N10" s="101" t="s">
        <v>153</v>
      </c>
      <c r="O10" s="101" t="s">
        <v>154</v>
      </c>
      <c r="P10" s="101" t="s">
        <v>155</v>
      </c>
      <c r="Q10" s="101" t="s">
        <v>156</v>
      </c>
      <c r="R10" s="101" t="s">
        <v>157</v>
      </c>
      <c r="S10" s="101" t="s">
        <v>158</v>
      </c>
      <c r="T10" s="101" t="s">
        <v>159</v>
      </c>
    </row>
    <row r="11" spans="1:20" ht="45.75" customHeight="1">
      <c r="A11" s="164" t="s">
        <v>31</v>
      </c>
      <c r="B11" s="165"/>
      <c r="C11" s="102">
        <f aca="true" t="shared" si="0" ref="C11:S11">C12+C19</f>
        <v>611366280.722</v>
      </c>
      <c r="D11" s="102">
        <f t="shared" si="0"/>
        <v>482499457.66400003</v>
      </c>
      <c r="E11" s="102">
        <f t="shared" si="0"/>
        <v>128866823.05800001</v>
      </c>
      <c r="F11" s="102">
        <f t="shared" si="0"/>
        <v>4171105.274</v>
      </c>
      <c r="G11" s="102">
        <f t="shared" si="0"/>
        <v>2051831.4</v>
      </c>
      <c r="H11" s="102">
        <f t="shared" si="0"/>
        <v>607195175.448</v>
      </c>
      <c r="I11" s="102">
        <f t="shared" si="0"/>
        <v>477039130.9229999</v>
      </c>
      <c r="J11" s="102">
        <f t="shared" si="0"/>
        <v>33478790.788</v>
      </c>
      <c r="K11" s="102">
        <f t="shared" si="0"/>
        <v>10063972.356</v>
      </c>
      <c r="L11" s="102">
        <f t="shared" si="0"/>
        <v>0</v>
      </c>
      <c r="M11" s="102">
        <f t="shared" si="0"/>
        <v>417707612.425</v>
      </c>
      <c r="N11" s="102">
        <f t="shared" si="0"/>
        <v>11280992.18</v>
      </c>
      <c r="O11" s="102">
        <f t="shared" si="0"/>
        <v>169165.87</v>
      </c>
      <c r="P11" s="102">
        <f t="shared" si="0"/>
        <v>253000</v>
      </c>
      <c r="Q11" s="102">
        <f t="shared" si="0"/>
        <v>4085597.304</v>
      </c>
      <c r="R11" s="102">
        <f t="shared" si="0"/>
        <v>130156044.525</v>
      </c>
      <c r="S11" s="102">
        <f t="shared" si="0"/>
        <v>563652412.3039999</v>
      </c>
      <c r="T11" s="103">
        <f aca="true" t="shared" si="1" ref="T11:T42">SUM(J11:L11)/I11*100%</f>
        <v>0.09127713078747066</v>
      </c>
    </row>
    <row r="12" spans="1:20" s="108" customFormat="1" ht="33" customHeight="1">
      <c r="A12" s="104" t="s">
        <v>32</v>
      </c>
      <c r="B12" s="22" t="s">
        <v>33</v>
      </c>
      <c r="C12" s="23">
        <f aca="true" t="shared" si="2" ref="C12:S12">SUM(C13:C18)</f>
        <v>67209853.87</v>
      </c>
      <c r="D12" s="23">
        <f t="shared" si="2"/>
        <v>65144760.87</v>
      </c>
      <c r="E12" s="23">
        <f t="shared" si="2"/>
        <v>2065093</v>
      </c>
      <c r="F12" s="23">
        <f t="shared" si="2"/>
        <v>950000</v>
      </c>
      <c r="G12" s="23">
        <f t="shared" si="2"/>
        <v>0</v>
      </c>
      <c r="H12" s="31">
        <f t="shared" si="2"/>
        <v>66259853.87</v>
      </c>
      <c r="I12" s="105">
        <f t="shared" si="2"/>
        <v>59728089.741</v>
      </c>
      <c r="J12" s="23">
        <f t="shared" si="2"/>
        <v>6103412.564</v>
      </c>
      <c r="K12" s="23">
        <f t="shared" si="2"/>
        <v>98148</v>
      </c>
      <c r="L12" s="105">
        <f t="shared" si="2"/>
        <v>0</v>
      </c>
      <c r="M12" s="106">
        <f t="shared" si="2"/>
        <v>53526529.177</v>
      </c>
      <c r="N12" s="23">
        <f t="shared" si="2"/>
        <v>0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6531764.129000001</v>
      </c>
      <c r="S12" s="23">
        <f t="shared" si="2"/>
        <v>60058293.305999994</v>
      </c>
      <c r="T12" s="107">
        <f t="shared" si="1"/>
        <v>0.10382988290588131</v>
      </c>
    </row>
    <row r="13" spans="1:20" s="114" customFormat="1" ht="33" customHeight="1">
      <c r="A13" s="109" t="s">
        <v>34</v>
      </c>
      <c r="B13" s="28" t="s">
        <v>35</v>
      </c>
      <c r="C13" s="29">
        <f aca="true" t="shared" si="3" ref="C13:C18">SUM(D13:E13)</f>
        <v>636531.112</v>
      </c>
      <c r="D13" s="33">
        <v>627553.324</v>
      </c>
      <c r="E13" s="33">
        <v>8977.788</v>
      </c>
      <c r="F13" s="33">
        <v>0</v>
      </c>
      <c r="G13" s="33">
        <v>0</v>
      </c>
      <c r="H13" s="31">
        <f aca="true" t="shared" si="4" ref="H13:H18">I13+R13</f>
        <v>636531.112</v>
      </c>
      <c r="I13" s="32">
        <f aca="true" t="shared" si="5" ref="I13:I18">SUM(J13:Q13)</f>
        <v>21407.788</v>
      </c>
      <c r="J13" s="33">
        <v>7507.7880000000005</v>
      </c>
      <c r="K13" s="33">
        <v>0</v>
      </c>
      <c r="L13" s="33">
        <v>0</v>
      </c>
      <c r="M13" s="34">
        <v>13900</v>
      </c>
      <c r="N13" s="33">
        <v>0</v>
      </c>
      <c r="O13" s="33">
        <v>0</v>
      </c>
      <c r="P13" s="33">
        <v>0</v>
      </c>
      <c r="Q13" s="110">
        <v>0</v>
      </c>
      <c r="R13" s="111">
        <v>615123.324</v>
      </c>
      <c r="S13" s="112">
        <f aca="true" t="shared" si="6" ref="S13:S18">SUM(M13:R13)</f>
        <v>629023.324</v>
      </c>
      <c r="T13" s="113">
        <f t="shared" si="1"/>
        <v>0.3507035850691347</v>
      </c>
    </row>
    <row r="14" spans="1:20" s="114" customFormat="1" ht="33" customHeight="1">
      <c r="A14" s="109" t="s">
        <v>36</v>
      </c>
      <c r="B14" s="38" t="s">
        <v>37</v>
      </c>
      <c r="C14" s="29">
        <f t="shared" si="3"/>
        <v>2748953.176</v>
      </c>
      <c r="D14" s="33">
        <v>2735465.176</v>
      </c>
      <c r="E14" s="33">
        <v>13488</v>
      </c>
      <c r="F14" s="33">
        <v>0</v>
      </c>
      <c r="G14" s="33">
        <v>0</v>
      </c>
      <c r="H14" s="31">
        <f t="shared" si="4"/>
        <v>2748953.176</v>
      </c>
      <c r="I14" s="32">
        <f t="shared" si="5"/>
        <v>1064137.451</v>
      </c>
      <c r="J14" s="33">
        <v>221767.684</v>
      </c>
      <c r="K14" s="33">
        <v>0</v>
      </c>
      <c r="L14" s="33">
        <v>0</v>
      </c>
      <c r="M14" s="34">
        <v>842369.767</v>
      </c>
      <c r="N14" s="33">
        <v>0</v>
      </c>
      <c r="O14" s="33">
        <v>0</v>
      </c>
      <c r="P14" s="33">
        <v>0</v>
      </c>
      <c r="Q14" s="110">
        <v>0</v>
      </c>
      <c r="R14" s="111">
        <v>1684815.725</v>
      </c>
      <c r="S14" s="112">
        <f t="shared" si="6"/>
        <v>2527185.492</v>
      </c>
      <c r="T14" s="113">
        <f t="shared" si="1"/>
        <v>0.20840135246776503</v>
      </c>
    </row>
    <row r="15" spans="1:20" s="114" customFormat="1" ht="33" customHeight="1">
      <c r="A15" s="109" t="s">
        <v>38</v>
      </c>
      <c r="B15" s="39" t="s">
        <v>39</v>
      </c>
      <c r="C15" s="29">
        <f t="shared" si="3"/>
        <v>20966743.777</v>
      </c>
      <c r="D15" s="33">
        <v>20926482.064999998</v>
      </c>
      <c r="E15" s="33">
        <v>40261.712</v>
      </c>
      <c r="F15" s="33">
        <v>0</v>
      </c>
      <c r="G15" s="33">
        <v>0</v>
      </c>
      <c r="H15" s="31">
        <f t="shared" si="4"/>
        <v>20966743.777</v>
      </c>
      <c r="I15" s="32">
        <f t="shared" si="5"/>
        <v>20873699.027</v>
      </c>
      <c r="J15" s="33">
        <v>295344.612</v>
      </c>
      <c r="K15" s="33">
        <v>98148</v>
      </c>
      <c r="L15" s="33">
        <v>0</v>
      </c>
      <c r="M15" s="34">
        <v>20480206.415</v>
      </c>
      <c r="N15" s="33">
        <v>0</v>
      </c>
      <c r="O15" s="33">
        <v>0</v>
      </c>
      <c r="P15" s="33">
        <v>0</v>
      </c>
      <c r="Q15" s="110">
        <v>0</v>
      </c>
      <c r="R15" s="111">
        <v>93044.75</v>
      </c>
      <c r="S15" s="112">
        <f t="shared" si="6"/>
        <v>20573251.165</v>
      </c>
      <c r="T15" s="113">
        <f t="shared" si="1"/>
        <v>0.01885112032567969</v>
      </c>
    </row>
    <row r="16" spans="1:20" s="114" customFormat="1" ht="33" customHeight="1">
      <c r="A16" s="109" t="s">
        <v>40</v>
      </c>
      <c r="B16" s="39" t="s">
        <v>41</v>
      </c>
      <c r="C16" s="29">
        <f t="shared" si="3"/>
        <v>284661</v>
      </c>
      <c r="D16" s="33">
        <v>280958</v>
      </c>
      <c r="E16" s="33">
        <v>3703</v>
      </c>
      <c r="F16" s="33">
        <v>0</v>
      </c>
      <c r="G16" s="33">
        <v>0</v>
      </c>
      <c r="H16" s="31">
        <f t="shared" si="4"/>
        <v>284661</v>
      </c>
      <c r="I16" s="32">
        <f t="shared" si="5"/>
        <v>198647</v>
      </c>
      <c r="J16" s="33">
        <v>23103</v>
      </c>
      <c r="K16" s="33">
        <v>0</v>
      </c>
      <c r="L16" s="33">
        <v>0</v>
      </c>
      <c r="M16" s="34">
        <v>175544</v>
      </c>
      <c r="N16" s="33">
        <v>0</v>
      </c>
      <c r="O16" s="33">
        <v>0</v>
      </c>
      <c r="P16" s="33">
        <v>0</v>
      </c>
      <c r="Q16" s="110">
        <v>0</v>
      </c>
      <c r="R16" s="111">
        <v>86014</v>
      </c>
      <c r="S16" s="112">
        <f t="shared" si="6"/>
        <v>261558</v>
      </c>
      <c r="T16" s="113">
        <f t="shared" si="1"/>
        <v>0.11630178155220064</v>
      </c>
    </row>
    <row r="17" spans="1:20" s="114" customFormat="1" ht="33" customHeight="1">
      <c r="A17" s="109" t="s">
        <v>42</v>
      </c>
      <c r="B17" s="115" t="s">
        <v>43</v>
      </c>
      <c r="C17" s="29">
        <f t="shared" si="3"/>
        <v>4061777.386</v>
      </c>
      <c r="D17" s="33">
        <v>3014874.386</v>
      </c>
      <c r="E17" s="33">
        <v>1046903</v>
      </c>
      <c r="F17" s="33">
        <v>950000</v>
      </c>
      <c r="G17" s="33">
        <v>0</v>
      </c>
      <c r="H17" s="31">
        <f t="shared" si="4"/>
        <v>3111777.386</v>
      </c>
      <c r="I17" s="32">
        <f t="shared" si="5"/>
        <v>2212834.336</v>
      </c>
      <c r="J17" s="33">
        <v>13401</v>
      </c>
      <c r="K17" s="33">
        <v>0</v>
      </c>
      <c r="L17" s="33">
        <v>0</v>
      </c>
      <c r="M17" s="34">
        <v>2199433.336</v>
      </c>
      <c r="N17" s="33">
        <v>0</v>
      </c>
      <c r="O17" s="33">
        <v>0</v>
      </c>
      <c r="P17" s="33">
        <v>0</v>
      </c>
      <c r="Q17" s="110">
        <v>0</v>
      </c>
      <c r="R17" s="111">
        <v>898943.05</v>
      </c>
      <c r="S17" s="112">
        <f t="shared" si="6"/>
        <v>3098376.386</v>
      </c>
      <c r="T17" s="113">
        <f t="shared" si="1"/>
        <v>0.006056034011214836</v>
      </c>
    </row>
    <row r="18" spans="1:20" s="114" customFormat="1" ht="33" customHeight="1">
      <c r="A18" s="109" t="s">
        <v>44</v>
      </c>
      <c r="B18" s="115" t="s">
        <v>45</v>
      </c>
      <c r="C18" s="29">
        <f t="shared" si="3"/>
        <v>38511187.419</v>
      </c>
      <c r="D18" s="33">
        <v>37559427.919</v>
      </c>
      <c r="E18" s="33">
        <v>951759.5</v>
      </c>
      <c r="F18" s="33">
        <v>0</v>
      </c>
      <c r="G18" s="33">
        <v>0</v>
      </c>
      <c r="H18" s="31">
        <f t="shared" si="4"/>
        <v>38511187.419</v>
      </c>
      <c r="I18" s="32">
        <f t="shared" si="5"/>
        <v>35357364.139</v>
      </c>
      <c r="J18" s="33">
        <v>5542288.48</v>
      </c>
      <c r="K18" s="33">
        <v>0</v>
      </c>
      <c r="L18" s="33">
        <v>0</v>
      </c>
      <c r="M18" s="34">
        <v>29815075.658999998</v>
      </c>
      <c r="N18" s="33">
        <v>0</v>
      </c>
      <c r="O18" s="33">
        <v>0</v>
      </c>
      <c r="P18" s="33">
        <v>0</v>
      </c>
      <c r="Q18" s="110">
        <v>0</v>
      </c>
      <c r="R18" s="111">
        <v>3153823.28</v>
      </c>
      <c r="S18" s="112">
        <f t="shared" si="6"/>
        <v>32968898.939</v>
      </c>
      <c r="T18" s="113">
        <f t="shared" si="1"/>
        <v>0.15675061235367166</v>
      </c>
    </row>
    <row r="19" spans="1:20" s="108" customFormat="1" ht="33" customHeight="1">
      <c r="A19" s="104" t="s">
        <v>46</v>
      </c>
      <c r="B19" s="22" t="s">
        <v>47</v>
      </c>
      <c r="C19" s="31">
        <f aca="true" t="shared" si="7" ref="C19:S19">C20+C27+C33+C38+C44+C49+C55+C60+C64</f>
        <v>544156426.852</v>
      </c>
      <c r="D19" s="31">
        <f t="shared" si="7"/>
        <v>417354696.794</v>
      </c>
      <c r="E19" s="31">
        <f t="shared" si="7"/>
        <v>126801730.05800001</v>
      </c>
      <c r="F19" s="31">
        <f t="shared" si="7"/>
        <v>3221105.274</v>
      </c>
      <c r="G19" s="31">
        <f t="shared" si="7"/>
        <v>2051831.4</v>
      </c>
      <c r="H19" s="31">
        <f t="shared" si="7"/>
        <v>540935321.578</v>
      </c>
      <c r="I19" s="31">
        <f t="shared" si="7"/>
        <v>417311041.1819999</v>
      </c>
      <c r="J19" s="31">
        <f t="shared" si="7"/>
        <v>27375378.224</v>
      </c>
      <c r="K19" s="31">
        <f t="shared" si="7"/>
        <v>9965824.356</v>
      </c>
      <c r="L19" s="31">
        <f t="shared" si="7"/>
        <v>0</v>
      </c>
      <c r="M19" s="116">
        <f t="shared" si="7"/>
        <v>364181083.248</v>
      </c>
      <c r="N19" s="31">
        <f t="shared" si="7"/>
        <v>11280992.18</v>
      </c>
      <c r="O19" s="31">
        <f t="shared" si="7"/>
        <v>169165.87</v>
      </c>
      <c r="P19" s="31">
        <f t="shared" si="7"/>
        <v>253000</v>
      </c>
      <c r="Q19" s="31">
        <f t="shared" si="7"/>
        <v>4085597.304</v>
      </c>
      <c r="R19" s="31">
        <f t="shared" si="7"/>
        <v>123624280.396</v>
      </c>
      <c r="S19" s="31">
        <f t="shared" si="7"/>
        <v>503594118.9979999</v>
      </c>
      <c r="T19" s="107">
        <f t="shared" si="1"/>
        <v>0.08948050469557203</v>
      </c>
    </row>
    <row r="20" spans="1:20" s="108" customFormat="1" ht="33" customHeight="1">
      <c r="A20" s="104" t="s">
        <v>34</v>
      </c>
      <c r="B20" s="117" t="s">
        <v>48</v>
      </c>
      <c r="C20" s="31">
        <f>SUM(C21:C26)</f>
        <v>135759850.01999998</v>
      </c>
      <c r="D20" s="31">
        <f>SUM(D21:D26)</f>
        <v>99631574.72299999</v>
      </c>
      <c r="E20" s="31">
        <f>SUM(E21:E26)</f>
        <v>36128275.297000006</v>
      </c>
      <c r="F20" s="31">
        <f>SUM(F21:F26)</f>
        <v>2364056.7</v>
      </c>
      <c r="G20" s="31">
        <f>SUM(G21:G26)</f>
        <v>0</v>
      </c>
      <c r="H20" s="31">
        <f aca="true" t="shared" si="8" ref="H20:H26">I20+R20</f>
        <v>133395793.31999998</v>
      </c>
      <c r="I20" s="32">
        <f aca="true" t="shared" si="9" ref="I20:I26">SUM(J20:Q20)</f>
        <v>116773982.14499998</v>
      </c>
      <c r="J20" s="31">
        <f aca="true" t="shared" si="10" ref="J20:S20">SUM(J21:J26)</f>
        <v>8086053.384</v>
      </c>
      <c r="K20" s="31">
        <f t="shared" si="10"/>
        <v>1902728.9670000002</v>
      </c>
      <c r="L20" s="31">
        <f t="shared" si="10"/>
        <v>0</v>
      </c>
      <c r="M20" s="116">
        <f t="shared" si="10"/>
        <v>106785199.79399998</v>
      </c>
      <c r="N20" s="31">
        <f t="shared" si="10"/>
        <v>0</v>
      </c>
      <c r="O20" s="31">
        <f t="shared" si="10"/>
        <v>0</v>
      </c>
      <c r="P20" s="31">
        <f t="shared" si="10"/>
        <v>0</v>
      </c>
      <c r="Q20" s="31">
        <f t="shared" si="10"/>
        <v>0</v>
      </c>
      <c r="R20" s="31">
        <f t="shared" si="10"/>
        <v>16621811.175</v>
      </c>
      <c r="S20" s="31">
        <f t="shared" si="10"/>
        <v>123407010.96899998</v>
      </c>
      <c r="T20" s="107">
        <f t="shared" si="1"/>
        <v>0.08553945123321033</v>
      </c>
    </row>
    <row r="21" spans="1:20" s="114" customFormat="1" ht="33" customHeight="1">
      <c r="A21" s="109" t="s">
        <v>49</v>
      </c>
      <c r="B21" s="118" t="s">
        <v>50</v>
      </c>
      <c r="C21" s="43">
        <f aca="true" t="shared" si="11" ref="C21:C26">SUM(D21:E21)</f>
        <v>11715689.584999999</v>
      </c>
      <c r="D21" s="33">
        <v>3229355.5549999997</v>
      </c>
      <c r="E21" s="33">
        <v>8486334.03</v>
      </c>
      <c r="F21" s="33">
        <v>94410.7</v>
      </c>
      <c r="G21" s="33">
        <v>0</v>
      </c>
      <c r="H21" s="31">
        <f t="shared" si="8"/>
        <v>11621278.885</v>
      </c>
      <c r="I21" s="32">
        <f t="shared" si="9"/>
        <v>11621278.885</v>
      </c>
      <c r="J21" s="33">
        <v>2312211.59</v>
      </c>
      <c r="K21" s="33">
        <v>0</v>
      </c>
      <c r="L21" s="33">
        <v>0</v>
      </c>
      <c r="M21" s="34">
        <v>9309067.295</v>
      </c>
      <c r="N21" s="33">
        <v>0</v>
      </c>
      <c r="O21" s="33">
        <v>0</v>
      </c>
      <c r="P21" s="33">
        <v>0</v>
      </c>
      <c r="Q21" s="110">
        <v>0</v>
      </c>
      <c r="R21" s="111">
        <v>0</v>
      </c>
      <c r="S21" s="112">
        <f aca="true" t="shared" si="12" ref="S21:S26">SUM(M21:R21)</f>
        <v>9309067.295</v>
      </c>
      <c r="T21" s="113">
        <f t="shared" si="1"/>
        <v>0.19896360915875222</v>
      </c>
    </row>
    <row r="22" spans="1:20" s="114" customFormat="1" ht="33" customHeight="1">
      <c r="A22" s="109" t="s">
        <v>51</v>
      </c>
      <c r="B22" s="38" t="s">
        <v>52</v>
      </c>
      <c r="C22" s="43">
        <f t="shared" si="11"/>
        <v>32408413.437000003</v>
      </c>
      <c r="D22" s="33">
        <v>26535094.784</v>
      </c>
      <c r="E22" s="33">
        <v>5873318.653</v>
      </c>
      <c r="F22" s="33">
        <v>2190</v>
      </c>
      <c r="G22" s="33">
        <v>0</v>
      </c>
      <c r="H22" s="31">
        <f t="shared" si="8"/>
        <v>32406223.437</v>
      </c>
      <c r="I22" s="32">
        <f t="shared" si="9"/>
        <v>26639666.568</v>
      </c>
      <c r="J22" s="33">
        <v>2073262.707</v>
      </c>
      <c r="K22" s="33">
        <v>0</v>
      </c>
      <c r="L22" s="33">
        <v>0</v>
      </c>
      <c r="M22" s="34">
        <v>24566403.861</v>
      </c>
      <c r="N22" s="33">
        <v>0</v>
      </c>
      <c r="O22" s="33">
        <v>0</v>
      </c>
      <c r="P22" s="33">
        <v>0</v>
      </c>
      <c r="Q22" s="110">
        <v>0</v>
      </c>
      <c r="R22" s="111">
        <v>5766556.869</v>
      </c>
      <c r="S22" s="112">
        <f t="shared" si="12"/>
        <v>30332960.73</v>
      </c>
      <c r="T22" s="113">
        <f t="shared" si="1"/>
        <v>0.07782615077811961</v>
      </c>
    </row>
    <row r="23" spans="1:20" s="114" customFormat="1" ht="33" customHeight="1">
      <c r="A23" s="109" t="s">
        <v>53</v>
      </c>
      <c r="B23" s="119" t="s">
        <v>54</v>
      </c>
      <c r="C23" s="43">
        <f t="shared" si="11"/>
        <v>32967619.588</v>
      </c>
      <c r="D23" s="33">
        <v>27266681.075999998</v>
      </c>
      <c r="E23" s="33">
        <v>5700938.512</v>
      </c>
      <c r="F23" s="33">
        <v>3749.4</v>
      </c>
      <c r="G23" s="33">
        <v>0</v>
      </c>
      <c r="H23" s="31">
        <f t="shared" si="8"/>
        <v>32963870.187999997</v>
      </c>
      <c r="I23" s="32">
        <f t="shared" si="9"/>
        <v>31262580.097999997</v>
      </c>
      <c r="J23" s="33">
        <v>1709423.1570000001</v>
      </c>
      <c r="K23" s="33">
        <v>290257.231</v>
      </c>
      <c r="L23" s="33">
        <v>0</v>
      </c>
      <c r="M23" s="34">
        <v>29262899.709999997</v>
      </c>
      <c r="N23" s="33">
        <v>0</v>
      </c>
      <c r="O23" s="33">
        <v>0</v>
      </c>
      <c r="P23" s="33">
        <v>0</v>
      </c>
      <c r="Q23" s="110">
        <v>0</v>
      </c>
      <c r="R23" s="111">
        <v>1701290.09</v>
      </c>
      <c r="S23" s="112">
        <f t="shared" si="12"/>
        <v>30964189.799999997</v>
      </c>
      <c r="T23" s="113">
        <f t="shared" si="1"/>
        <v>0.06396402285836697</v>
      </c>
    </row>
    <row r="24" spans="1:20" s="114" customFormat="1" ht="33" customHeight="1">
      <c r="A24" s="109" t="s">
        <v>55</v>
      </c>
      <c r="B24" s="38" t="s">
        <v>56</v>
      </c>
      <c r="C24" s="43">
        <f t="shared" si="11"/>
        <v>18366186.540999997</v>
      </c>
      <c r="D24" s="33">
        <v>18026515.891</v>
      </c>
      <c r="E24" s="33">
        <v>339670.65</v>
      </c>
      <c r="F24" s="33">
        <v>127500</v>
      </c>
      <c r="G24" s="33">
        <v>0</v>
      </c>
      <c r="H24" s="31">
        <f t="shared" si="8"/>
        <v>18238686.541</v>
      </c>
      <c r="I24" s="32">
        <f t="shared" si="9"/>
        <v>17565587.283</v>
      </c>
      <c r="J24" s="33">
        <v>258492.21899999998</v>
      </c>
      <c r="K24" s="33">
        <v>482.5</v>
      </c>
      <c r="L24" s="33">
        <v>0</v>
      </c>
      <c r="M24" s="34">
        <v>17306612.564</v>
      </c>
      <c r="N24" s="33">
        <v>0</v>
      </c>
      <c r="O24" s="33">
        <v>0</v>
      </c>
      <c r="P24" s="33">
        <v>0</v>
      </c>
      <c r="Q24" s="110">
        <v>0</v>
      </c>
      <c r="R24" s="111">
        <v>673099.2579999999</v>
      </c>
      <c r="S24" s="112">
        <f t="shared" si="12"/>
        <v>17979711.822</v>
      </c>
      <c r="T24" s="113">
        <f t="shared" si="1"/>
        <v>0.014743299772882407</v>
      </c>
    </row>
    <row r="25" spans="1:20" s="114" customFormat="1" ht="33" customHeight="1">
      <c r="A25" s="109" t="s">
        <v>57</v>
      </c>
      <c r="B25" s="120" t="s">
        <v>58</v>
      </c>
      <c r="C25" s="43">
        <f t="shared" si="11"/>
        <v>21411921.239</v>
      </c>
      <c r="D25" s="33">
        <v>11341288.705</v>
      </c>
      <c r="E25" s="33">
        <v>10070632.534</v>
      </c>
      <c r="F25" s="33">
        <v>2023625.6</v>
      </c>
      <c r="G25" s="33">
        <v>0</v>
      </c>
      <c r="H25" s="31">
        <f t="shared" si="8"/>
        <v>19388295.639</v>
      </c>
      <c r="I25" s="32">
        <f t="shared" si="9"/>
        <v>13882496.592999998</v>
      </c>
      <c r="J25" s="33">
        <v>868859.682</v>
      </c>
      <c r="K25" s="33">
        <v>218107.86</v>
      </c>
      <c r="L25" s="33">
        <v>0</v>
      </c>
      <c r="M25" s="34">
        <v>12795529.050999999</v>
      </c>
      <c r="N25" s="33">
        <v>0</v>
      </c>
      <c r="O25" s="33">
        <v>0</v>
      </c>
      <c r="P25" s="33">
        <v>0</v>
      </c>
      <c r="Q25" s="110">
        <v>0</v>
      </c>
      <c r="R25" s="111">
        <v>5505799.046</v>
      </c>
      <c r="S25" s="112">
        <f t="shared" si="12"/>
        <v>18301328.097</v>
      </c>
      <c r="T25" s="113">
        <f t="shared" si="1"/>
        <v>0.07829769917235808</v>
      </c>
    </row>
    <row r="26" spans="1:20" s="114" customFormat="1" ht="33" customHeight="1">
      <c r="A26" s="109" t="s">
        <v>59</v>
      </c>
      <c r="B26" s="120" t="s">
        <v>60</v>
      </c>
      <c r="C26" s="43">
        <f t="shared" si="11"/>
        <v>18890019.630000003</v>
      </c>
      <c r="D26" s="33">
        <v>13232638.712000003</v>
      </c>
      <c r="E26" s="33">
        <v>5657380.918000001</v>
      </c>
      <c r="F26" s="33">
        <v>112581</v>
      </c>
      <c r="G26" s="33">
        <v>0</v>
      </c>
      <c r="H26" s="31">
        <f t="shared" si="8"/>
        <v>18777438.63</v>
      </c>
      <c r="I26" s="32">
        <f t="shared" si="9"/>
        <v>15802372.717999998</v>
      </c>
      <c r="J26" s="33">
        <v>863804.029</v>
      </c>
      <c r="K26" s="33">
        <v>1393881.3760000002</v>
      </c>
      <c r="L26" s="33">
        <v>0</v>
      </c>
      <c r="M26" s="34">
        <v>13544687.313</v>
      </c>
      <c r="N26" s="33">
        <v>0</v>
      </c>
      <c r="O26" s="33">
        <v>0</v>
      </c>
      <c r="P26" s="33">
        <v>0</v>
      </c>
      <c r="Q26" s="110">
        <v>0</v>
      </c>
      <c r="R26" s="111">
        <v>2975065.9119999995</v>
      </c>
      <c r="S26" s="112">
        <f t="shared" si="12"/>
        <v>16519753.224999998</v>
      </c>
      <c r="T26" s="113">
        <f t="shared" si="1"/>
        <v>0.14287002624791528</v>
      </c>
    </row>
    <row r="27" spans="1:20" s="108" customFormat="1" ht="25.5" customHeight="1">
      <c r="A27" s="104" t="s">
        <v>36</v>
      </c>
      <c r="B27" s="117" t="s">
        <v>160</v>
      </c>
      <c r="C27" s="31">
        <f aca="true" t="shared" si="13" ref="C27:S27">SUM(C28:C32)</f>
        <v>49096735.273</v>
      </c>
      <c r="D27" s="31">
        <f t="shared" si="13"/>
        <v>38020492.346</v>
      </c>
      <c r="E27" s="31">
        <f t="shared" si="13"/>
        <v>11076242.927000001</v>
      </c>
      <c r="F27" s="31">
        <f t="shared" si="13"/>
        <v>388800</v>
      </c>
      <c r="G27" s="31">
        <f t="shared" si="13"/>
        <v>0</v>
      </c>
      <c r="H27" s="31">
        <f t="shared" si="13"/>
        <v>48707935.272999994</v>
      </c>
      <c r="I27" s="31">
        <f t="shared" si="13"/>
        <v>36966393.455</v>
      </c>
      <c r="J27" s="31">
        <f t="shared" si="13"/>
        <v>2549233.142</v>
      </c>
      <c r="K27" s="31">
        <f t="shared" si="13"/>
        <v>228390</v>
      </c>
      <c r="L27" s="31">
        <f t="shared" si="13"/>
        <v>0</v>
      </c>
      <c r="M27" s="116">
        <f t="shared" si="13"/>
        <v>33135209.13</v>
      </c>
      <c r="N27" s="31">
        <f t="shared" si="13"/>
        <v>1053561.183</v>
      </c>
      <c r="O27" s="31">
        <f t="shared" si="13"/>
        <v>0</v>
      </c>
      <c r="P27" s="31">
        <f t="shared" si="13"/>
        <v>0</v>
      </c>
      <c r="Q27" s="31">
        <f t="shared" si="13"/>
        <v>0</v>
      </c>
      <c r="R27" s="31">
        <f t="shared" si="13"/>
        <v>11741541.818</v>
      </c>
      <c r="S27" s="31">
        <f t="shared" si="13"/>
        <v>45930312.131</v>
      </c>
      <c r="T27" s="107">
        <f t="shared" si="1"/>
        <v>0.07513914348667153</v>
      </c>
    </row>
    <row r="28" spans="1:20" s="114" customFormat="1" ht="27.75" customHeight="1">
      <c r="A28" s="109" t="s">
        <v>62</v>
      </c>
      <c r="B28" s="118" t="s">
        <v>63</v>
      </c>
      <c r="C28" s="43">
        <f>SUM(D28:E28)</f>
        <v>432722.895</v>
      </c>
      <c r="D28" s="47">
        <v>136578.451</v>
      </c>
      <c r="E28" s="47">
        <v>296144.444</v>
      </c>
      <c r="F28" s="47">
        <v>0</v>
      </c>
      <c r="G28" s="47">
        <v>0</v>
      </c>
      <c r="H28" s="31">
        <f>I28+R28</f>
        <v>432722.895</v>
      </c>
      <c r="I28" s="32">
        <f>SUM(J28:Q28)</f>
        <v>432722.895</v>
      </c>
      <c r="J28" s="47">
        <v>88501.9</v>
      </c>
      <c r="K28" s="47">
        <v>0</v>
      </c>
      <c r="L28" s="47">
        <v>0</v>
      </c>
      <c r="M28" s="48">
        <v>344220.995</v>
      </c>
      <c r="N28" s="47">
        <v>0</v>
      </c>
      <c r="O28" s="47">
        <v>0</v>
      </c>
      <c r="P28" s="47">
        <v>0</v>
      </c>
      <c r="Q28" s="121">
        <v>0</v>
      </c>
      <c r="R28" s="111">
        <v>0</v>
      </c>
      <c r="S28" s="112">
        <f>SUM(M28:R28)</f>
        <v>344220.995</v>
      </c>
      <c r="T28" s="113">
        <f t="shared" si="1"/>
        <v>0.20452326655838257</v>
      </c>
    </row>
    <row r="29" spans="1:20" s="114" customFormat="1" ht="27.75" customHeight="1">
      <c r="A29" s="122" t="s">
        <v>64</v>
      </c>
      <c r="B29" s="38" t="s">
        <v>65</v>
      </c>
      <c r="C29" s="43">
        <f>SUM(D29:E29)</f>
        <v>12300464.25</v>
      </c>
      <c r="D29" s="47">
        <v>7056665.513</v>
      </c>
      <c r="E29" s="47">
        <v>5243798.737</v>
      </c>
      <c r="F29" s="47">
        <v>0</v>
      </c>
      <c r="G29" s="47">
        <v>0</v>
      </c>
      <c r="H29" s="31">
        <f>I29+R29</f>
        <v>12300464.25</v>
      </c>
      <c r="I29" s="32">
        <f>SUM(J29:Q29)</f>
        <v>8856222.974</v>
      </c>
      <c r="J29" s="47">
        <v>836310.7</v>
      </c>
      <c r="K29" s="47">
        <v>23000</v>
      </c>
      <c r="L29" s="47">
        <v>0</v>
      </c>
      <c r="M29" s="48">
        <v>7996912.273999999</v>
      </c>
      <c r="N29" s="47">
        <v>0</v>
      </c>
      <c r="O29" s="47">
        <v>0</v>
      </c>
      <c r="P29" s="47">
        <v>0</v>
      </c>
      <c r="Q29" s="121">
        <v>0</v>
      </c>
      <c r="R29" s="111">
        <v>3444241.2759999996</v>
      </c>
      <c r="S29" s="112">
        <f>SUM(M29:R29)</f>
        <v>11441153.549999999</v>
      </c>
      <c r="T29" s="113">
        <f t="shared" si="1"/>
        <v>0.09702902721879911</v>
      </c>
    </row>
    <row r="30" spans="1:20" s="114" customFormat="1" ht="27.75" customHeight="1">
      <c r="A30" s="109" t="s">
        <v>66</v>
      </c>
      <c r="B30" s="120" t="s">
        <v>67</v>
      </c>
      <c r="C30" s="43">
        <f>SUM(D30:E30)</f>
        <v>13065890.819</v>
      </c>
      <c r="D30" s="47">
        <v>11213360.193</v>
      </c>
      <c r="E30" s="47">
        <v>1852530.626</v>
      </c>
      <c r="F30" s="47">
        <v>0</v>
      </c>
      <c r="G30" s="47">
        <v>0</v>
      </c>
      <c r="H30" s="31">
        <f>I30+R30</f>
        <v>13065890.819</v>
      </c>
      <c r="I30" s="32">
        <f>SUM(J30:Q30)</f>
        <v>10071560.878</v>
      </c>
      <c r="J30" s="47">
        <v>310800.875</v>
      </c>
      <c r="K30" s="47">
        <v>5000</v>
      </c>
      <c r="L30" s="47">
        <v>0</v>
      </c>
      <c r="M30" s="48">
        <v>9025154.503</v>
      </c>
      <c r="N30" s="47">
        <v>730605.5</v>
      </c>
      <c r="O30" s="47">
        <v>0</v>
      </c>
      <c r="P30" s="47">
        <v>0</v>
      </c>
      <c r="Q30" s="121">
        <v>0</v>
      </c>
      <c r="R30" s="111">
        <v>2994329.9409999996</v>
      </c>
      <c r="S30" s="112">
        <f>SUM(M30:R30)</f>
        <v>12750089.944</v>
      </c>
      <c r="T30" s="113">
        <f t="shared" si="1"/>
        <v>0.03135570333391177</v>
      </c>
    </row>
    <row r="31" spans="1:20" s="114" customFormat="1" ht="27.75" customHeight="1">
      <c r="A31" s="109" t="s">
        <v>68</v>
      </c>
      <c r="B31" s="38" t="s">
        <v>69</v>
      </c>
      <c r="C31" s="43">
        <f>SUM(D31:E31)</f>
        <v>16057430.012000002</v>
      </c>
      <c r="D31" s="47">
        <v>13435639.612000002</v>
      </c>
      <c r="E31" s="47">
        <v>2621790.4</v>
      </c>
      <c r="F31" s="47">
        <v>0</v>
      </c>
      <c r="G31" s="47">
        <v>0</v>
      </c>
      <c r="H31" s="31">
        <f>I31+R31</f>
        <v>16057430.011999998</v>
      </c>
      <c r="I31" s="32">
        <f>SUM(J31:Q31)</f>
        <v>12609995.007</v>
      </c>
      <c r="J31" s="47">
        <v>1049107.167</v>
      </c>
      <c r="K31" s="47">
        <v>0</v>
      </c>
      <c r="L31" s="47">
        <v>0</v>
      </c>
      <c r="M31" s="48">
        <v>11560887.84</v>
      </c>
      <c r="N31" s="47">
        <v>0</v>
      </c>
      <c r="O31" s="47">
        <v>0</v>
      </c>
      <c r="P31" s="47">
        <v>0</v>
      </c>
      <c r="Q31" s="121">
        <v>0</v>
      </c>
      <c r="R31" s="111">
        <v>3447435.005</v>
      </c>
      <c r="S31" s="112">
        <f>SUM(M31:R31)</f>
        <v>15008322.844999999</v>
      </c>
      <c r="T31" s="113">
        <f t="shared" si="1"/>
        <v>0.0831964775892159</v>
      </c>
    </row>
    <row r="32" spans="1:20" s="114" customFormat="1" ht="26.25" customHeight="1">
      <c r="A32" s="109" t="s">
        <v>70</v>
      </c>
      <c r="B32" s="120" t="s">
        <v>71</v>
      </c>
      <c r="C32" s="43">
        <f>SUM(D32:E32)</f>
        <v>7240227.296999999</v>
      </c>
      <c r="D32" s="47">
        <v>6178248.577</v>
      </c>
      <c r="E32" s="47">
        <v>1061978.72</v>
      </c>
      <c r="F32" s="47">
        <v>388800</v>
      </c>
      <c r="G32" s="47">
        <v>0</v>
      </c>
      <c r="H32" s="31">
        <f>I32+R32</f>
        <v>6851427.297</v>
      </c>
      <c r="I32" s="32">
        <f>SUM(J32:Q32)</f>
        <v>4995891.701</v>
      </c>
      <c r="J32" s="47">
        <v>264512.5</v>
      </c>
      <c r="K32" s="47">
        <v>200390</v>
      </c>
      <c r="L32" s="47">
        <v>0</v>
      </c>
      <c r="M32" s="48">
        <v>4208033.518</v>
      </c>
      <c r="N32" s="47">
        <v>322955.683</v>
      </c>
      <c r="O32" s="47">
        <v>0</v>
      </c>
      <c r="P32" s="47">
        <v>0</v>
      </c>
      <c r="Q32" s="121">
        <v>0</v>
      </c>
      <c r="R32" s="111">
        <v>1855535.596</v>
      </c>
      <c r="S32" s="112">
        <f>SUM(M32:R32)</f>
        <v>6386524.797</v>
      </c>
      <c r="T32" s="113">
        <f t="shared" si="1"/>
        <v>0.0930569611640987</v>
      </c>
    </row>
    <row r="33" spans="1:20" s="108" customFormat="1" ht="35.25" customHeight="1">
      <c r="A33" s="104" t="s">
        <v>38</v>
      </c>
      <c r="B33" s="117" t="s">
        <v>72</v>
      </c>
      <c r="C33" s="31">
        <f aca="true" t="shared" si="14" ref="C33:S33">SUM(C34:C37)</f>
        <v>83304364.82100001</v>
      </c>
      <c r="D33" s="31">
        <f t="shared" si="14"/>
        <v>62456208.582</v>
      </c>
      <c r="E33" s="31">
        <f t="shared" si="14"/>
        <v>20848156.239</v>
      </c>
      <c r="F33" s="31">
        <f t="shared" si="14"/>
        <v>36000</v>
      </c>
      <c r="G33" s="31">
        <f t="shared" si="14"/>
        <v>0</v>
      </c>
      <c r="H33" s="31">
        <f t="shared" si="14"/>
        <v>83268364.82100001</v>
      </c>
      <c r="I33" s="31">
        <f t="shared" si="14"/>
        <v>73349372.05899999</v>
      </c>
      <c r="J33" s="31">
        <f t="shared" si="14"/>
        <v>5408522.490999999</v>
      </c>
      <c r="K33" s="31">
        <f t="shared" si="14"/>
        <v>536334.1140000001</v>
      </c>
      <c r="L33" s="31">
        <f t="shared" si="14"/>
        <v>0</v>
      </c>
      <c r="M33" s="116">
        <f t="shared" si="14"/>
        <v>66822247.278</v>
      </c>
      <c r="N33" s="31">
        <f t="shared" si="14"/>
        <v>582268.176</v>
      </c>
      <c r="O33" s="31">
        <f t="shared" si="14"/>
        <v>0</v>
      </c>
      <c r="P33" s="31">
        <f t="shared" si="14"/>
        <v>0</v>
      </c>
      <c r="Q33" s="31">
        <f t="shared" si="14"/>
        <v>0</v>
      </c>
      <c r="R33" s="31">
        <f t="shared" si="14"/>
        <v>9918992.762</v>
      </c>
      <c r="S33" s="31">
        <f t="shared" si="14"/>
        <v>77323508.21599999</v>
      </c>
      <c r="T33" s="107">
        <f t="shared" si="1"/>
        <v>0.08104850032278585</v>
      </c>
    </row>
    <row r="34" spans="1:20" s="114" customFormat="1" ht="31.5" customHeight="1">
      <c r="A34" s="55" t="s">
        <v>73</v>
      </c>
      <c r="B34" s="56" t="s">
        <v>74</v>
      </c>
      <c r="C34" s="43">
        <f>SUM(D34:E34)</f>
        <v>99148</v>
      </c>
      <c r="D34" s="77">
        <v>0</v>
      </c>
      <c r="E34" s="77">
        <v>99148</v>
      </c>
      <c r="F34" s="77">
        <v>36000</v>
      </c>
      <c r="G34" s="123">
        <v>0</v>
      </c>
      <c r="H34" s="31">
        <f aca="true" t="shared" si="15" ref="H34:H69">I34+R34</f>
        <v>63148</v>
      </c>
      <c r="I34" s="32">
        <f aca="true" t="shared" si="16" ref="I34:I69">SUM(J34:Q34)</f>
        <v>63148</v>
      </c>
      <c r="J34" s="77">
        <v>62148</v>
      </c>
      <c r="K34" s="77">
        <v>0</v>
      </c>
      <c r="L34" s="77">
        <v>0</v>
      </c>
      <c r="M34" s="124">
        <v>1000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112">
        <f>SUM(M34:R34)</f>
        <v>1000</v>
      </c>
      <c r="T34" s="113">
        <f t="shared" si="1"/>
        <v>0.9841641857224298</v>
      </c>
    </row>
    <row r="35" spans="1:20" s="114" customFormat="1" ht="31.5" customHeight="1">
      <c r="A35" s="55" t="s">
        <v>75</v>
      </c>
      <c r="B35" s="56" t="s">
        <v>76</v>
      </c>
      <c r="C35" s="43">
        <f>SUM(D35:E35)</f>
        <v>16394650.666000001</v>
      </c>
      <c r="D35" s="77">
        <v>11156485.301</v>
      </c>
      <c r="E35" s="77">
        <v>5238165.365</v>
      </c>
      <c r="F35" s="77">
        <v>0</v>
      </c>
      <c r="G35" s="123">
        <v>0</v>
      </c>
      <c r="H35" s="31">
        <f t="shared" si="15"/>
        <v>16394650.666000001</v>
      </c>
      <c r="I35" s="32">
        <f t="shared" si="16"/>
        <v>14722272.355</v>
      </c>
      <c r="J35" s="77">
        <v>443857.9</v>
      </c>
      <c r="K35" s="77">
        <v>0</v>
      </c>
      <c r="L35" s="77">
        <v>0</v>
      </c>
      <c r="M35" s="124">
        <v>14278414.455</v>
      </c>
      <c r="N35" s="77">
        <v>0</v>
      </c>
      <c r="O35" s="77">
        <v>0</v>
      </c>
      <c r="P35" s="77">
        <v>0</v>
      </c>
      <c r="Q35" s="77">
        <v>0</v>
      </c>
      <c r="R35" s="77">
        <v>1672378.311</v>
      </c>
      <c r="S35" s="112">
        <f>SUM(M35:R35)</f>
        <v>15950792.766</v>
      </c>
      <c r="T35" s="113">
        <f t="shared" si="1"/>
        <v>0.030148735826725576</v>
      </c>
    </row>
    <row r="36" spans="1:20" s="114" customFormat="1" ht="31.5" customHeight="1">
      <c r="A36" s="55" t="s">
        <v>77</v>
      </c>
      <c r="B36" s="56" t="s">
        <v>78</v>
      </c>
      <c r="C36" s="43">
        <f>SUM(D36:E36)</f>
        <v>52022557.32</v>
      </c>
      <c r="D36" s="77">
        <v>40727483.823</v>
      </c>
      <c r="E36" s="77">
        <v>11295073.497000001</v>
      </c>
      <c r="F36" s="77">
        <v>0</v>
      </c>
      <c r="G36" s="123">
        <v>0</v>
      </c>
      <c r="H36" s="31">
        <f t="shared" si="15"/>
        <v>52022557.31999999</v>
      </c>
      <c r="I36" s="32">
        <f t="shared" si="16"/>
        <v>45473729.559999995</v>
      </c>
      <c r="J36" s="77">
        <v>4088808.155</v>
      </c>
      <c r="K36" s="77">
        <v>534534.1140000001</v>
      </c>
      <c r="L36" s="77">
        <v>0</v>
      </c>
      <c r="M36" s="124">
        <v>40439986.614999995</v>
      </c>
      <c r="N36" s="77">
        <v>410400.676</v>
      </c>
      <c r="O36" s="77">
        <v>0</v>
      </c>
      <c r="P36" s="77">
        <v>0</v>
      </c>
      <c r="Q36" s="77">
        <v>0</v>
      </c>
      <c r="R36" s="77">
        <v>6548827.76</v>
      </c>
      <c r="S36" s="112">
        <f>SUM(M36:R36)</f>
        <v>47399215.05099999</v>
      </c>
      <c r="T36" s="113">
        <f t="shared" si="1"/>
        <v>0.10167061980037866</v>
      </c>
    </row>
    <row r="37" spans="1:20" s="114" customFormat="1" ht="31.5" customHeight="1">
      <c r="A37" s="55" t="s">
        <v>79</v>
      </c>
      <c r="B37" s="56" t="s">
        <v>80</v>
      </c>
      <c r="C37" s="43">
        <f>SUM(D37:E37)</f>
        <v>14788008.835</v>
      </c>
      <c r="D37" s="77">
        <v>10572239.458</v>
      </c>
      <c r="E37" s="77">
        <v>4215769.377</v>
      </c>
      <c r="F37" s="77">
        <v>0</v>
      </c>
      <c r="G37" s="123">
        <v>0</v>
      </c>
      <c r="H37" s="31">
        <f t="shared" si="15"/>
        <v>14788008.835</v>
      </c>
      <c r="I37" s="32">
        <f t="shared" si="16"/>
        <v>13090222.144000001</v>
      </c>
      <c r="J37" s="77">
        <v>813708.436</v>
      </c>
      <c r="K37" s="77">
        <v>1800</v>
      </c>
      <c r="L37" s="77">
        <v>0</v>
      </c>
      <c r="M37" s="124">
        <v>12102846.208</v>
      </c>
      <c r="N37" s="77">
        <v>171867.5</v>
      </c>
      <c r="O37" s="77">
        <v>0</v>
      </c>
      <c r="P37" s="77">
        <v>0</v>
      </c>
      <c r="Q37" s="77">
        <v>0</v>
      </c>
      <c r="R37" s="77">
        <v>1697786.691</v>
      </c>
      <c r="S37" s="112">
        <f>SUM(M37:R37)</f>
        <v>13972500.399</v>
      </c>
      <c r="T37" s="113">
        <f t="shared" si="1"/>
        <v>0.06229905245525526</v>
      </c>
    </row>
    <row r="38" spans="1:20" s="108" customFormat="1" ht="35.25" customHeight="1">
      <c r="A38" s="104" t="s">
        <v>40</v>
      </c>
      <c r="B38" s="42" t="s">
        <v>81</v>
      </c>
      <c r="C38" s="31">
        <f>SUM(C39:C43)</f>
        <v>47447353.344000004</v>
      </c>
      <c r="D38" s="31">
        <f>SUM(D39:D43)</f>
        <v>32464686.349</v>
      </c>
      <c r="E38" s="31">
        <f>SUM(E39:E43)</f>
        <v>14982666.995000001</v>
      </c>
      <c r="F38" s="31">
        <f>SUM(F39:F43)</f>
        <v>2396.574</v>
      </c>
      <c r="G38" s="31">
        <f>SUM(G39:G43)</f>
        <v>0</v>
      </c>
      <c r="H38" s="31">
        <f t="shared" si="15"/>
        <v>47444956.77</v>
      </c>
      <c r="I38" s="32">
        <f t="shared" si="16"/>
        <v>36787950.763000004</v>
      </c>
      <c r="J38" s="31">
        <f aca="true" t="shared" si="17" ref="J38:S38">SUM(J39:J43)</f>
        <v>2342897.319</v>
      </c>
      <c r="K38" s="31">
        <f t="shared" si="17"/>
        <v>5465810.841</v>
      </c>
      <c r="L38" s="31">
        <f t="shared" si="17"/>
        <v>0</v>
      </c>
      <c r="M38" s="116">
        <f t="shared" si="17"/>
        <v>26120632.665</v>
      </c>
      <c r="N38" s="31">
        <f t="shared" si="17"/>
        <v>1988111.188</v>
      </c>
      <c r="O38" s="31">
        <f t="shared" si="17"/>
        <v>0</v>
      </c>
      <c r="P38" s="31">
        <f t="shared" si="17"/>
        <v>253000</v>
      </c>
      <c r="Q38" s="31">
        <f t="shared" si="17"/>
        <v>617498.75</v>
      </c>
      <c r="R38" s="31">
        <f t="shared" si="17"/>
        <v>10657006.007000001</v>
      </c>
      <c r="S38" s="31">
        <f t="shared" si="17"/>
        <v>39636248.61</v>
      </c>
      <c r="T38" s="107">
        <f t="shared" si="1"/>
        <v>0.21226265660477392</v>
      </c>
    </row>
    <row r="39" spans="1:20" s="114" customFormat="1" ht="35.25" customHeight="1">
      <c r="A39" s="55" t="s">
        <v>82</v>
      </c>
      <c r="B39" s="28" t="s">
        <v>83</v>
      </c>
      <c r="C39" s="43">
        <f>SUM(D39:E39)</f>
        <v>83946.432</v>
      </c>
      <c r="D39" s="47">
        <v>0</v>
      </c>
      <c r="E39" s="47">
        <v>83946.432</v>
      </c>
      <c r="F39" s="47">
        <v>2396.574</v>
      </c>
      <c r="G39" s="47">
        <v>0</v>
      </c>
      <c r="H39" s="31">
        <f t="shared" si="15"/>
        <v>81549.85800000001</v>
      </c>
      <c r="I39" s="32">
        <f t="shared" si="16"/>
        <v>81549.85800000001</v>
      </c>
      <c r="J39" s="47">
        <v>9418.858</v>
      </c>
      <c r="K39" s="47">
        <v>40363</v>
      </c>
      <c r="L39" s="47">
        <v>0</v>
      </c>
      <c r="M39" s="48">
        <v>31768</v>
      </c>
      <c r="N39" s="47">
        <v>0</v>
      </c>
      <c r="O39" s="47">
        <v>0</v>
      </c>
      <c r="P39" s="47">
        <v>0</v>
      </c>
      <c r="Q39" s="121">
        <v>0</v>
      </c>
      <c r="R39" s="111">
        <v>0</v>
      </c>
      <c r="S39" s="112">
        <f>SUM(M39:R39)</f>
        <v>31768</v>
      </c>
      <c r="T39" s="113">
        <f t="shared" si="1"/>
        <v>0.610446899858489</v>
      </c>
    </row>
    <row r="40" spans="1:20" s="114" customFormat="1" ht="35.25" customHeight="1">
      <c r="A40" s="55" t="s">
        <v>84</v>
      </c>
      <c r="B40" s="38" t="s">
        <v>85</v>
      </c>
      <c r="C40" s="43">
        <f>SUM(D40:E40)</f>
        <v>11772601.493</v>
      </c>
      <c r="D40" s="47">
        <v>6006270.488</v>
      </c>
      <c r="E40" s="47">
        <v>5766331.005000001</v>
      </c>
      <c r="F40" s="47">
        <v>0</v>
      </c>
      <c r="G40" s="47">
        <v>0</v>
      </c>
      <c r="H40" s="31">
        <f t="shared" si="15"/>
        <v>11772601.493</v>
      </c>
      <c r="I40" s="32">
        <f t="shared" si="16"/>
        <v>11095402.657000002</v>
      </c>
      <c r="J40" s="47">
        <v>407404.699</v>
      </c>
      <c r="K40" s="47">
        <v>0</v>
      </c>
      <c r="L40" s="47">
        <v>0</v>
      </c>
      <c r="M40" s="48">
        <v>10635611.07</v>
      </c>
      <c r="N40" s="47">
        <v>52386.888</v>
      </c>
      <c r="O40" s="47">
        <v>0</v>
      </c>
      <c r="P40" s="47">
        <v>0</v>
      </c>
      <c r="Q40" s="121">
        <v>0</v>
      </c>
      <c r="R40" s="111">
        <v>677198.8359999999</v>
      </c>
      <c r="S40" s="112">
        <f>SUM(M40:R40)</f>
        <v>11365196.794</v>
      </c>
      <c r="T40" s="113">
        <f t="shared" si="1"/>
        <v>0.03671833385361383</v>
      </c>
    </row>
    <row r="41" spans="1:20" s="114" customFormat="1" ht="35.25" customHeight="1">
      <c r="A41" s="55" t="s">
        <v>86</v>
      </c>
      <c r="B41" s="39" t="s">
        <v>87</v>
      </c>
      <c r="C41" s="43">
        <f>SUM(D41:E41)</f>
        <v>14449284.579999998</v>
      </c>
      <c r="D41" s="47">
        <v>12999296.101999998</v>
      </c>
      <c r="E41" s="47">
        <v>1449988.478</v>
      </c>
      <c r="F41" s="47">
        <v>0</v>
      </c>
      <c r="G41" s="47">
        <v>0</v>
      </c>
      <c r="H41" s="31">
        <f t="shared" si="15"/>
        <v>14449284.580000002</v>
      </c>
      <c r="I41" s="32">
        <f t="shared" si="16"/>
        <v>7010999.0200000005</v>
      </c>
      <c r="J41" s="47">
        <v>434176.478</v>
      </c>
      <c r="K41" s="47">
        <v>4600</v>
      </c>
      <c r="L41" s="47">
        <v>0</v>
      </c>
      <c r="M41" s="48">
        <v>6572222.542</v>
      </c>
      <c r="N41" s="47">
        <v>0</v>
      </c>
      <c r="O41" s="47">
        <v>0</v>
      </c>
      <c r="P41" s="47">
        <v>0</v>
      </c>
      <c r="Q41" s="121">
        <v>0</v>
      </c>
      <c r="R41" s="111">
        <v>7438285.5600000005</v>
      </c>
      <c r="S41" s="112">
        <f>SUM(M41:R41)</f>
        <v>14010508.102000002</v>
      </c>
      <c r="T41" s="113">
        <f t="shared" si="1"/>
        <v>0.0625840164501977</v>
      </c>
    </row>
    <row r="42" spans="1:20" s="114" customFormat="1" ht="35.25" customHeight="1">
      <c r="A42" s="55" t="s">
        <v>88</v>
      </c>
      <c r="B42" s="38" t="s">
        <v>89</v>
      </c>
      <c r="C42" s="43">
        <f>SUM(D42:E42)</f>
        <v>11398314.019000001</v>
      </c>
      <c r="D42" s="47">
        <v>6115477.394</v>
      </c>
      <c r="E42" s="47">
        <v>5282836.625</v>
      </c>
      <c r="F42" s="47">
        <v>0</v>
      </c>
      <c r="G42" s="47">
        <v>0</v>
      </c>
      <c r="H42" s="31">
        <f t="shared" si="15"/>
        <v>11398314.019</v>
      </c>
      <c r="I42" s="32">
        <f t="shared" si="16"/>
        <v>9604300.578</v>
      </c>
      <c r="J42" s="47">
        <v>59814</v>
      </c>
      <c r="K42" s="47">
        <v>5417662.001</v>
      </c>
      <c r="L42" s="47">
        <v>0</v>
      </c>
      <c r="M42" s="48">
        <v>3873824.577</v>
      </c>
      <c r="N42" s="47">
        <v>0</v>
      </c>
      <c r="O42" s="47">
        <v>0</v>
      </c>
      <c r="P42" s="47">
        <v>253000</v>
      </c>
      <c r="Q42" s="121">
        <v>0</v>
      </c>
      <c r="R42" s="111">
        <v>1794013.4409999999</v>
      </c>
      <c r="S42" s="112">
        <f>SUM(M42:R42)</f>
        <v>5920838.018</v>
      </c>
      <c r="T42" s="113">
        <f t="shared" si="1"/>
        <v>0.5703149288712318</v>
      </c>
    </row>
    <row r="43" spans="1:20" s="114" customFormat="1" ht="35.25" customHeight="1">
      <c r="A43" s="55" t="s">
        <v>90</v>
      </c>
      <c r="B43" s="39" t="s">
        <v>91</v>
      </c>
      <c r="C43" s="43">
        <f>SUM(D43:E43)</f>
        <v>9743206.82</v>
      </c>
      <c r="D43" s="47">
        <v>7343642.365</v>
      </c>
      <c r="E43" s="47">
        <v>2399564.455</v>
      </c>
      <c r="F43" s="47">
        <v>0</v>
      </c>
      <c r="G43" s="47">
        <v>0</v>
      </c>
      <c r="H43" s="31">
        <f t="shared" si="15"/>
        <v>9743206.819999998</v>
      </c>
      <c r="I43" s="32">
        <f t="shared" si="16"/>
        <v>8995698.649999999</v>
      </c>
      <c r="J43" s="47">
        <v>1432083.284</v>
      </c>
      <c r="K43" s="47">
        <v>3185.84</v>
      </c>
      <c r="L43" s="47">
        <v>0</v>
      </c>
      <c r="M43" s="48">
        <v>5007206.476</v>
      </c>
      <c r="N43" s="47">
        <v>1935724.3</v>
      </c>
      <c r="O43" s="47">
        <v>0</v>
      </c>
      <c r="P43" s="47">
        <v>0</v>
      </c>
      <c r="Q43" s="121">
        <v>617498.75</v>
      </c>
      <c r="R43" s="111">
        <v>747508.17</v>
      </c>
      <c r="S43" s="112">
        <f>SUM(M43:R43)</f>
        <v>8307937.6959999995</v>
      </c>
      <c r="T43" s="113">
        <f aca="true" t="shared" si="18" ref="T43:T69">SUM(J43:L43)/I43*100%</f>
        <v>0.15955060077518274</v>
      </c>
    </row>
    <row r="44" spans="1:20" s="108" customFormat="1" ht="35.25" customHeight="1">
      <c r="A44" s="104" t="s">
        <v>42</v>
      </c>
      <c r="B44" s="42" t="s">
        <v>92</v>
      </c>
      <c r="C44" s="31">
        <f>SUM(C45:C48)</f>
        <v>86503883.59</v>
      </c>
      <c r="D44" s="31">
        <f>SUM(D45:D48)</f>
        <v>73535625.954</v>
      </c>
      <c r="E44" s="31">
        <f>SUM(E45:E48)</f>
        <v>12968257.636</v>
      </c>
      <c r="F44" s="31">
        <f>SUM(F45:F48)</f>
        <v>239700</v>
      </c>
      <c r="G44" s="31">
        <f>SUM(G45:G48)</f>
        <v>2051831.4</v>
      </c>
      <c r="H44" s="31">
        <f t="shared" si="15"/>
        <v>86264183.59</v>
      </c>
      <c r="I44" s="32">
        <f t="shared" si="16"/>
        <v>57178747.582</v>
      </c>
      <c r="J44" s="31">
        <f aca="true" t="shared" si="19" ref="J44:S44">SUM(J45:J48)</f>
        <v>3625768.998</v>
      </c>
      <c r="K44" s="31">
        <f t="shared" si="19"/>
        <v>538888</v>
      </c>
      <c r="L44" s="31">
        <f t="shared" si="19"/>
        <v>0</v>
      </c>
      <c r="M44" s="116">
        <f t="shared" si="19"/>
        <v>49677514.161</v>
      </c>
      <c r="N44" s="31">
        <f t="shared" si="19"/>
        <v>2570475.033</v>
      </c>
      <c r="O44" s="31">
        <f t="shared" si="19"/>
        <v>102509.87</v>
      </c>
      <c r="P44" s="31">
        <f t="shared" si="19"/>
        <v>0</v>
      </c>
      <c r="Q44" s="31">
        <f t="shared" si="19"/>
        <v>663591.52</v>
      </c>
      <c r="R44" s="31">
        <f t="shared" si="19"/>
        <v>29085436.007999998</v>
      </c>
      <c r="S44" s="31">
        <f t="shared" si="19"/>
        <v>82099526.59199998</v>
      </c>
      <c r="T44" s="107">
        <f t="shared" si="18"/>
        <v>0.07283575059120469</v>
      </c>
    </row>
    <row r="45" spans="1:20" s="114" customFormat="1" ht="39.75" customHeight="1">
      <c r="A45" s="55" t="s">
        <v>93</v>
      </c>
      <c r="B45" s="39" t="s">
        <v>94</v>
      </c>
      <c r="C45" s="43">
        <f>SUM(D45:E45)</f>
        <v>4115453.8359999997</v>
      </c>
      <c r="D45" s="123">
        <v>3722504.141</v>
      </c>
      <c r="E45" s="123">
        <v>392949.695</v>
      </c>
      <c r="F45" s="123">
        <v>0</v>
      </c>
      <c r="G45" s="123">
        <v>0</v>
      </c>
      <c r="H45" s="31">
        <f t="shared" si="15"/>
        <v>4115453.836</v>
      </c>
      <c r="I45" s="32">
        <f t="shared" si="16"/>
        <v>3118173.636</v>
      </c>
      <c r="J45" s="123">
        <v>63239.3</v>
      </c>
      <c r="K45" s="123">
        <v>0</v>
      </c>
      <c r="L45" s="123">
        <v>0</v>
      </c>
      <c r="M45" s="125">
        <v>2894575.0360000003</v>
      </c>
      <c r="N45" s="123">
        <v>97579.3</v>
      </c>
      <c r="O45" s="123">
        <v>62780</v>
      </c>
      <c r="P45" s="123">
        <v>0</v>
      </c>
      <c r="Q45" s="123">
        <v>0</v>
      </c>
      <c r="R45" s="123">
        <v>997280.2</v>
      </c>
      <c r="S45" s="112">
        <f>SUM(M45:R45)</f>
        <v>4052214.5360000003</v>
      </c>
      <c r="T45" s="113">
        <f t="shared" si="18"/>
        <v>0.020280878290383955</v>
      </c>
    </row>
    <row r="46" spans="1:20" s="114" customFormat="1" ht="39.75" customHeight="1">
      <c r="A46" s="55" t="s">
        <v>95</v>
      </c>
      <c r="B46" s="39" t="s">
        <v>96</v>
      </c>
      <c r="C46" s="43">
        <f>SUM(D46:E46)</f>
        <v>37062860.916999996</v>
      </c>
      <c r="D46" s="123">
        <v>33909692.415</v>
      </c>
      <c r="E46" s="123">
        <v>3153168.502</v>
      </c>
      <c r="F46" s="123">
        <v>138575</v>
      </c>
      <c r="G46" s="123">
        <v>0</v>
      </c>
      <c r="H46" s="31">
        <f t="shared" si="15"/>
        <v>36924285.916999996</v>
      </c>
      <c r="I46" s="32">
        <f t="shared" si="16"/>
        <v>14700471.98</v>
      </c>
      <c r="J46" s="126">
        <v>1865967.95</v>
      </c>
      <c r="K46" s="123">
        <v>63071</v>
      </c>
      <c r="L46" s="123">
        <v>0</v>
      </c>
      <c r="M46" s="125">
        <v>12097160.23</v>
      </c>
      <c r="N46" s="123">
        <v>165900</v>
      </c>
      <c r="O46" s="123">
        <v>0</v>
      </c>
      <c r="P46" s="123">
        <v>0</v>
      </c>
      <c r="Q46" s="123">
        <v>508372.8</v>
      </c>
      <c r="R46" s="123">
        <v>22223813.936999995</v>
      </c>
      <c r="S46" s="112">
        <f>SUM(M46:R46)</f>
        <v>34995246.96699999</v>
      </c>
      <c r="T46" s="113">
        <f t="shared" si="18"/>
        <v>0.13122292621791046</v>
      </c>
    </row>
    <row r="47" spans="1:20" s="114" customFormat="1" ht="39.75" customHeight="1">
      <c r="A47" s="55" t="s">
        <v>97</v>
      </c>
      <c r="B47" s="38" t="s">
        <v>98</v>
      </c>
      <c r="C47" s="43">
        <f>SUM(D47:E47)</f>
        <v>25379617.074</v>
      </c>
      <c r="D47" s="123">
        <v>18214837.052</v>
      </c>
      <c r="E47" s="123">
        <v>7164780.022</v>
      </c>
      <c r="F47" s="123">
        <v>188</v>
      </c>
      <c r="G47" s="123">
        <v>2051831.4</v>
      </c>
      <c r="H47" s="31">
        <f t="shared" si="15"/>
        <v>25379429.074</v>
      </c>
      <c r="I47" s="32">
        <f t="shared" si="16"/>
        <v>23485622.52</v>
      </c>
      <c r="J47" s="123">
        <v>671965.848</v>
      </c>
      <c r="K47" s="123">
        <v>152317</v>
      </c>
      <c r="L47" s="123">
        <v>0</v>
      </c>
      <c r="M47" s="125">
        <v>22491120.952</v>
      </c>
      <c r="N47" s="123">
        <v>15000</v>
      </c>
      <c r="O47" s="123">
        <v>0</v>
      </c>
      <c r="P47" s="123">
        <v>0</v>
      </c>
      <c r="Q47" s="123">
        <v>155218.72</v>
      </c>
      <c r="R47" s="123">
        <v>1893806.554</v>
      </c>
      <c r="S47" s="112">
        <f>SUM(M47:R47)</f>
        <v>24555146.226</v>
      </c>
      <c r="T47" s="113">
        <f t="shared" si="18"/>
        <v>0.035097338692983475</v>
      </c>
    </row>
    <row r="48" spans="1:20" s="114" customFormat="1" ht="39.75" customHeight="1">
      <c r="A48" s="55" t="s">
        <v>99</v>
      </c>
      <c r="B48" s="39" t="s">
        <v>100</v>
      </c>
      <c r="C48" s="43">
        <f>SUM(D48:E48)</f>
        <v>19945951.763</v>
      </c>
      <c r="D48" s="123">
        <v>17688592.346</v>
      </c>
      <c r="E48" s="123">
        <v>2257359.417</v>
      </c>
      <c r="F48" s="123">
        <v>100937</v>
      </c>
      <c r="G48" s="123">
        <v>0</v>
      </c>
      <c r="H48" s="31">
        <f t="shared" si="15"/>
        <v>19845014.763</v>
      </c>
      <c r="I48" s="32">
        <f t="shared" si="16"/>
        <v>15874479.446</v>
      </c>
      <c r="J48" s="123">
        <v>1024595.9</v>
      </c>
      <c r="K48" s="123">
        <v>323500</v>
      </c>
      <c r="L48" s="123">
        <v>0</v>
      </c>
      <c r="M48" s="125">
        <v>12194657.943</v>
      </c>
      <c r="N48" s="123">
        <v>2291995.733</v>
      </c>
      <c r="O48" s="123">
        <v>39729.87</v>
      </c>
      <c r="P48" s="123">
        <v>0</v>
      </c>
      <c r="Q48" s="123">
        <v>0</v>
      </c>
      <c r="R48" s="123">
        <v>3970535.3170000003</v>
      </c>
      <c r="S48" s="112">
        <f>SUM(M48:R48)</f>
        <v>18496918.862999998</v>
      </c>
      <c r="T48" s="113">
        <f t="shared" si="18"/>
        <v>0.08492221143917186</v>
      </c>
    </row>
    <row r="49" spans="1:20" s="108" customFormat="1" ht="35.25" customHeight="1">
      <c r="A49" s="104" t="s">
        <v>44</v>
      </c>
      <c r="B49" s="42" t="s">
        <v>101</v>
      </c>
      <c r="C49" s="31">
        <f>SUM(C50:C54)</f>
        <v>56940289.153</v>
      </c>
      <c r="D49" s="31">
        <f>SUM(D50:D54)</f>
        <v>46338081.478999995</v>
      </c>
      <c r="E49" s="31">
        <f>SUM(E50:E54)</f>
        <v>10602207.674</v>
      </c>
      <c r="F49" s="31">
        <f>SUM(F50:F54)</f>
        <v>78292</v>
      </c>
      <c r="G49" s="31">
        <f>SUM(G50:G54)</f>
        <v>0</v>
      </c>
      <c r="H49" s="31">
        <f t="shared" si="15"/>
        <v>56861997.153</v>
      </c>
      <c r="I49" s="32">
        <f t="shared" si="16"/>
        <v>32784720.792999998</v>
      </c>
      <c r="J49" s="31">
        <f aca="true" t="shared" si="20" ref="J49:S49">SUM(J50:J54)</f>
        <v>1386015.8839999998</v>
      </c>
      <c r="K49" s="31">
        <f t="shared" si="20"/>
        <v>155147.535</v>
      </c>
      <c r="L49" s="31">
        <f t="shared" si="20"/>
        <v>0</v>
      </c>
      <c r="M49" s="116">
        <f t="shared" si="20"/>
        <v>26834287.74</v>
      </c>
      <c r="N49" s="31">
        <f t="shared" si="20"/>
        <v>4295763.6</v>
      </c>
      <c r="O49" s="31">
        <f t="shared" si="20"/>
        <v>66656</v>
      </c>
      <c r="P49" s="31">
        <f t="shared" si="20"/>
        <v>0</v>
      </c>
      <c r="Q49" s="31">
        <f t="shared" si="20"/>
        <v>46850.034</v>
      </c>
      <c r="R49" s="31">
        <f t="shared" si="20"/>
        <v>24077276.36</v>
      </c>
      <c r="S49" s="31">
        <f t="shared" si="20"/>
        <v>55320833.734</v>
      </c>
      <c r="T49" s="107">
        <f t="shared" si="18"/>
        <v>0.047008587589651214</v>
      </c>
    </row>
    <row r="50" spans="1:20" s="114" customFormat="1" ht="39" customHeight="1">
      <c r="A50" s="55" t="s">
        <v>102</v>
      </c>
      <c r="B50" s="28" t="s">
        <v>103</v>
      </c>
      <c r="C50" s="43">
        <f>SUM(D50:E50)</f>
        <v>19004238.921</v>
      </c>
      <c r="D50" s="47">
        <v>14360300.405</v>
      </c>
      <c r="E50" s="47">
        <v>4643938.516000001</v>
      </c>
      <c r="F50" s="47">
        <v>0</v>
      </c>
      <c r="G50" s="47">
        <v>0</v>
      </c>
      <c r="H50" s="31">
        <f t="shared" si="15"/>
        <v>19004238.920999996</v>
      </c>
      <c r="I50" s="32">
        <f t="shared" si="16"/>
        <v>10160449.871</v>
      </c>
      <c r="J50" s="47">
        <v>307747</v>
      </c>
      <c r="K50" s="47">
        <v>110000</v>
      </c>
      <c r="L50" s="47">
        <v>0</v>
      </c>
      <c r="M50" s="48">
        <v>9742702.871</v>
      </c>
      <c r="N50" s="47">
        <v>0</v>
      </c>
      <c r="O50" s="47">
        <v>0</v>
      </c>
      <c r="P50" s="47">
        <v>0</v>
      </c>
      <c r="Q50" s="121">
        <v>0</v>
      </c>
      <c r="R50" s="111">
        <v>8843789.049999999</v>
      </c>
      <c r="S50" s="112">
        <f>SUM(M50:R50)</f>
        <v>18586491.920999996</v>
      </c>
      <c r="T50" s="113">
        <f t="shared" si="18"/>
        <v>0.04111501019185532</v>
      </c>
    </row>
    <row r="51" spans="1:20" s="114" customFormat="1" ht="39" customHeight="1">
      <c r="A51" s="55" t="s">
        <v>104</v>
      </c>
      <c r="B51" s="38" t="s">
        <v>105</v>
      </c>
      <c r="C51" s="43">
        <f>SUM(D51:E51)</f>
        <v>5904930.701</v>
      </c>
      <c r="D51" s="47">
        <v>4800678.701</v>
      </c>
      <c r="E51" s="47">
        <v>1104252</v>
      </c>
      <c r="F51" s="47">
        <v>69892</v>
      </c>
      <c r="G51" s="47">
        <v>0</v>
      </c>
      <c r="H51" s="31">
        <f t="shared" si="15"/>
        <v>5835038.701</v>
      </c>
      <c r="I51" s="32">
        <f t="shared" si="16"/>
        <v>5486927.301</v>
      </c>
      <c r="J51" s="47">
        <v>319288.22</v>
      </c>
      <c r="K51" s="47">
        <v>0</v>
      </c>
      <c r="L51" s="47">
        <v>0</v>
      </c>
      <c r="M51" s="48">
        <v>4365881.081</v>
      </c>
      <c r="N51" s="47">
        <v>735102</v>
      </c>
      <c r="O51" s="47">
        <v>66656</v>
      </c>
      <c r="P51" s="47">
        <v>0</v>
      </c>
      <c r="Q51" s="121">
        <v>0</v>
      </c>
      <c r="R51" s="111">
        <v>348111.4</v>
      </c>
      <c r="S51" s="112">
        <f>SUM(M51:R51)</f>
        <v>5515750.481000001</v>
      </c>
      <c r="T51" s="113">
        <f t="shared" si="18"/>
        <v>0.05819071449002236</v>
      </c>
    </row>
    <row r="52" spans="1:20" s="114" customFormat="1" ht="39" customHeight="1">
      <c r="A52" s="55" t="s">
        <v>106</v>
      </c>
      <c r="B52" s="39" t="s">
        <v>107</v>
      </c>
      <c r="C52" s="43">
        <f>SUM(D52:E52)</f>
        <v>7341121.719</v>
      </c>
      <c r="D52" s="47">
        <v>6081540.755</v>
      </c>
      <c r="E52" s="47">
        <v>1259580.964</v>
      </c>
      <c r="F52" s="47">
        <v>0</v>
      </c>
      <c r="G52" s="47">
        <v>0</v>
      </c>
      <c r="H52" s="31">
        <f t="shared" si="15"/>
        <v>7341121.7190000005</v>
      </c>
      <c r="I52" s="32">
        <f t="shared" si="16"/>
        <v>5595077.869</v>
      </c>
      <c r="J52" s="47">
        <v>242446.913</v>
      </c>
      <c r="K52" s="47">
        <v>31000</v>
      </c>
      <c r="L52" s="47">
        <v>0</v>
      </c>
      <c r="M52" s="48">
        <v>2197438.3559999997</v>
      </c>
      <c r="N52" s="47">
        <v>3124192.6</v>
      </c>
      <c r="O52" s="47">
        <v>0</v>
      </c>
      <c r="P52" s="47">
        <v>0</v>
      </c>
      <c r="Q52" s="121">
        <v>0</v>
      </c>
      <c r="R52" s="111">
        <v>1746043.85</v>
      </c>
      <c r="S52" s="112">
        <f>SUM(M52:R52)</f>
        <v>7067674.806</v>
      </c>
      <c r="T52" s="113">
        <f t="shared" si="18"/>
        <v>0.048872762703635574</v>
      </c>
    </row>
    <row r="53" spans="1:20" s="114" customFormat="1" ht="39" customHeight="1">
      <c r="A53" s="55" t="s">
        <v>108</v>
      </c>
      <c r="B53" s="38" t="s">
        <v>109</v>
      </c>
      <c r="C53" s="43">
        <f>SUM(D53:E53)</f>
        <v>7686421.408</v>
      </c>
      <c r="D53" s="47">
        <v>6022872.93</v>
      </c>
      <c r="E53" s="47">
        <v>1663548.478</v>
      </c>
      <c r="F53" s="47">
        <v>0</v>
      </c>
      <c r="G53" s="47">
        <v>0</v>
      </c>
      <c r="H53" s="31">
        <f t="shared" si="15"/>
        <v>7686421.408000001</v>
      </c>
      <c r="I53" s="32">
        <f t="shared" si="16"/>
        <v>5512420.158000001</v>
      </c>
      <c r="J53" s="47">
        <v>69640.7</v>
      </c>
      <c r="K53" s="47">
        <v>0</v>
      </c>
      <c r="L53" s="47">
        <v>0</v>
      </c>
      <c r="M53" s="48">
        <v>5442779.458000001</v>
      </c>
      <c r="N53" s="47">
        <v>0</v>
      </c>
      <c r="O53" s="47">
        <v>0</v>
      </c>
      <c r="P53" s="47">
        <v>0</v>
      </c>
      <c r="Q53" s="121">
        <v>0</v>
      </c>
      <c r="R53" s="111">
        <v>2174001.25</v>
      </c>
      <c r="S53" s="112">
        <f>SUM(M53:R53)</f>
        <v>7616780.708000001</v>
      </c>
      <c r="T53" s="113">
        <f t="shared" si="18"/>
        <v>0.012633416540089502</v>
      </c>
    </row>
    <row r="54" spans="1:20" s="114" customFormat="1" ht="39" customHeight="1">
      <c r="A54" s="55" t="s">
        <v>110</v>
      </c>
      <c r="B54" s="39" t="s">
        <v>111</v>
      </c>
      <c r="C54" s="43">
        <f>SUM(D54:E54)</f>
        <v>17003576.404</v>
      </c>
      <c r="D54" s="47">
        <v>15072688.688</v>
      </c>
      <c r="E54" s="47">
        <v>1930887.716</v>
      </c>
      <c r="F54" s="47">
        <v>8400</v>
      </c>
      <c r="G54" s="47">
        <v>0</v>
      </c>
      <c r="H54" s="31">
        <f t="shared" si="15"/>
        <v>16995176.404</v>
      </c>
      <c r="I54" s="32">
        <f t="shared" si="16"/>
        <v>6029845.594</v>
      </c>
      <c r="J54" s="47">
        <v>446893.051</v>
      </c>
      <c r="K54" s="47">
        <v>14147.535</v>
      </c>
      <c r="L54" s="47">
        <v>0</v>
      </c>
      <c r="M54" s="48">
        <v>5085485.973999999</v>
      </c>
      <c r="N54" s="47">
        <v>436469</v>
      </c>
      <c r="O54" s="47">
        <v>0</v>
      </c>
      <c r="P54" s="47">
        <v>0</v>
      </c>
      <c r="Q54" s="121">
        <v>46850.034</v>
      </c>
      <c r="R54" s="111">
        <v>10965330.81</v>
      </c>
      <c r="S54" s="112">
        <f>SUM(M54:R54)</f>
        <v>16534135.818</v>
      </c>
      <c r="T54" s="113">
        <f t="shared" si="18"/>
        <v>0.0764597664754067</v>
      </c>
    </row>
    <row r="55" spans="1:20" s="108" customFormat="1" ht="33.75" customHeight="1">
      <c r="A55" s="104" t="s">
        <v>112</v>
      </c>
      <c r="B55" s="42" t="s">
        <v>113</v>
      </c>
      <c r="C55" s="31">
        <f>SUM(C56:C59)</f>
        <v>23692018.033</v>
      </c>
      <c r="D55" s="31">
        <f>SUM(D56:D59)</f>
        <v>19160597.083</v>
      </c>
      <c r="E55" s="31">
        <f>SUM(E56:E59)</f>
        <v>4531420.95</v>
      </c>
      <c r="F55" s="31">
        <f>SUM(F56:F59)</f>
        <v>14926</v>
      </c>
      <c r="G55" s="31">
        <f>SUM(G56:G59)</f>
        <v>0</v>
      </c>
      <c r="H55" s="31">
        <f t="shared" si="15"/>
        <v>23677092.033</v>
      </c>
      <c r="I55" s="32">
        <f t="shared" si="16"/>
        <v>14093741.502000002</v>
      </c>
      <c r="J55" s="31">
        <f aca="true" t="shared" si="21" ref="J55:S55">SUM(J56:J59)</f>
        <v>1126438.507</v>
      </c>
      <c r="K55" s="31">
        <f t="shared" si="21"/>
        <v>289871.134</v>
      </c>
      <c r="L55" s="31">
        <f t="shared" si="21"/>
        <v>0</v>
      </c>
      <c r="M55" s="116">
        <f t="shared" si="21"/>
        <v>11175478.861000001</v>
      </c>
      <c r="N55" s="31">
        <f t="shared" si="21"/>
        <v>274553</v>
      </c>
      <c r="O55" s="31">
        <f t="shared" si="21"/>
        <v>0</v>
      </c>
      <c r="P55" s="31">
        <f t="shared" si="21"/>
        <v>0</v>
      </c>
      <c r="Q55" s="31">
        <f t="shared" si="21"/>
        <v>1227400</v>
      </c>
      <c r="R55" s="31">
        <f t="shared" si="21"/>
        <v>9583350.531</v>
      </c>
      <c r="S55" s="31">
        <f t="shared" si="21"/>
        <v>22260782.391999997</v>
      </c>
      <c r="T55" s="107">
        <f t="shared" si="18"/>
        <v>0.10049209720492004</v>
      </c>
    </row>
    <row r="56" spans="1:20" s="114" customFormat="1" ht="36" customHeight="1">
      <c r="A56" s="55" t="s">
        <v>114</v>
      </c>
      <c r="B56" s="39" t="s">
        <v>115</v>
      </c>
      <c r="C56" s="43">
        <f>SUM(D56:E56)</f>
        <v>7264556.691000001</v>
      </c>
      <c r="D56" s="47">
        <v>6792894.691000001</v>
      </c>
      <c r="E56" s="47">
        <v>471662</v>
      </c>
      <c r="F56" s="47">
        <v>0</v>
      </c>
      <c r="G56" s="47">
        <v>0</v>
      </c>
      <c r="H56" s="31">
        <f t="shared" si="15"/>
        <v>7264556.691</v>
      </c>
      <c r="I56" s="32">
        <f t="shared" si="16"/>
        <v>2630613.288</v>
      </c>
      <c r="J56" s="47">
        <v>218765.5</v>
      </c>
      <c r="K56" s="47">
        <v>282943.634</v>
      </c>
      <c r="L56" s="47">
        <v>0</v>
      </c>
      <c r="M56" s="48">
        <v>2128904.154</v>
      </c>
      <c r="N56" s="47">
        <v>0</v>
      </c>
      <c r="O56" s="47">
        <v>0</v>
      </c>
      <c r="P56" s="47">
        <v>0</v>
      </c>
      <c r="Q56" s="121">
        <v>0</v>
      </c>
      <c r="R56" s="111">
        <v>4633943.403</v>
      </c>
      <c r="S56" s="112">
        <f>SUM(M56:R56)</f>
        <v>6762847.557</v>
      </c>
      <c r="T56" s="113">
        <f t="shared" si="18"/>
        <v>0.19071945553101</v>
      </c>
    </row>
    <row r="57" spans="1:20" s="114" customFormat="1" ht="36" customHeight="1">
      <c r="A57" s="55" t="s">
        <v>116</v>
      </c>
      <c r="B57" s="38" t="s">
        <v>117</v>
      </c>
      <c r="C57" s="43">
        <f>SUM(D57:E57)</f>
        <v>3765855.594</v>
      </c>
      <c r="D57" s="68">
        <v>2748252.444</v>
      </c>
      <c r="E57" s="68">
        <v>1017603.15</v>
      </c>
      <c r="F57" s="68">
        <v>13500</v>
      </c>
      <c r="G57" s="68">
        <v>0</v>
      </c>
      <c r="H57" s="31">
        <f t="shared" si="15"/>
        <v>3752355.594</v>
      </c>
      <c r="I57" s="32">
        <f t="shared" si="16"/>
        <v>3003209.094</v>
      </c>
      <c r="J57" s="68">
        <v>112429.5</v>
      </c>
      <c r="K57" s="68">
        <v>0</v>
      </c>
      <c r="L57" s="68">
        <v>0</v>
      </c>
      <c r="M57" s="69">
        <v>2616226.594</v>
      </c>
      <c r="N57" s="68">
        <v>274553</v>
      </c>
      <c r="O57" s="68">
        <v>0</v>
      </c>
      <c r="P57" s="68">
        <v>0</v>
      </c>
      <c r="Q57" s="127">
        <v>0</v>
      </c>
      <c r="R57" s="128">
        <v>749146.5</v>
      </c>
      <c r="S57" s="112">
        <f>SUM(M57:R57)</f>
        <v>3639926.094</v>
      </c>
      <c r="T57" s="113">
        <f t="shared" si="18"/>
        <v>0.03743645429970851</v>
      </c>
    </row>
    <row r="58" spans="1:20" s="114" customFormat="1" ht="35.25" customHeight="1">
      <c r="A58" s="55" t="s">
        <v>118</v>
      </c>
      <c r="B58" s="38" t="s">
        <v>119</v>
      </c>
      <c r="C58" s="43">
        <f>SUM(D58:E58)</f>
        <v>6561938.391</v>
      </c>
      <c r="D58" s="68">
        <v>4364345.391</v>
      </c>
      <c r="E58" s="68">
        <v>2197593</v>
      </c>
      <c r="F58" s="68">
        <v>1425</v>
      </c>
      <c r="G58" s="68">
        <v>0</v>
      </c>
      <c r="H58" s="31">
        <f t="shared" si="15"/>
        <v>6560513.391</v>
      </c>
      <c r="I58" s="32">
        <f t="shared" si="16"/>
        <v>5010070.813</v>
      </c>
      <c r="J58" s="68">
        <v>575972.5</v>
      </c>
      <c r="K58" s="68">
        <v>0</v>
      </c>
      <c r="L58" s="68">
        <v>0</v>
      </c>
      <c r="M58" s="69">
        <v>4434098.313</v>
      </c>
      <c r="N58" s="68">
        <v>0</v>
      </c>
      <c r="O58" s="68">
        <v>0</v>
      </c>
      <c r="P58" s="68">
        <v>0</v>
      </c>
      <c r="Q58" s="127">
        <v>0</v>
      </c>
      <c r="R58" s="128">
        <v>1550442.578</v>
      </c>
      <c r="S58" s="112">
        <f>SUM(M58:R58)</f>
        <v>5984540.891</v>
      </c>
      <c r="T58" s="113">
        <f t="shared" si="18"/>
        <v>0.11496294593391408</v>
      </c>
    </row>
    <row r="59" spans="1:20" s="114" customFormat="1" ht="38.25" customHeight="1">
      <c r="A59" s="55" t="s">
        <v>120</v>
      </c>
      <c r="B59" s="38" t="s">
        <v>121</v>
      </c>
      <c r="C59" s="43">
        <f>SUM(D59:E59)</f>
        <v>6099667.357</v>
      </c>
      <c r="D59" s="68">
        <v>5255104.557</v>
      </c>
      <c r="E59" s="68">
        <v>844562.8</v>
      </c>
      <c r="F59" s="68">
        <v>1</v>
      </c>
      <c r="G59" s="68">
        <v>0</v>
      </c>
      <c r="H59" s="31">
        <f t="shared" si="15"/>
        <v>6099666.357</v>
      </c>
      <c r="I59" s="32">
        <f t="shared" si="16"/>
        <v>3449848.307</v>
      </c>
      <c r="J59" s="68">
        <v>219271.00699999998</v>
      </c>
      <c r="K59" s="68">
        <v>6927.5</v>
      </c>
      <c r="L59" s="68">
        <v>0</v>
      </c>
      <c r="M59" s="69">
        <v>1996249.8</v>
      </c>
      <c r="N59" s="68">
        <v>0</v>
      </c>
      <c r="O59" s="68">
        <v>0</v>
      </c>
      <c r="P59" s="68">
        <v>0</v>
      </c>
      <c r="Q59" s="127">
        <v>1227400</v>
      </c>
      <c r="R59" s="128">
        <v>2649818.05</v>
      </c>
      <c r="S59" s="112">
        <f>SUM(M59:R59)</f>
        <v>5873467.85</v>
      </c>
      <c r="T59" s="113">
        <f t="shared" si="18"/>
        <v>0.06556766758150678</v>
      </c>
    </row>
    <row r="60" spans="1:20" s="108" customFormat="1" ht="41.25" customHeight="1">
      <c r="A60" s="104" t="s">
        <v>122</v>
      </c>
      <c r="B60" s="42" t="s">
        <v>123</v>
      </c>
      <c r="C60" s="72">
        <f>SUM(C61:C63)</f>
        <v>25252005.423</v>
      </c>
      <c r="D60" s="72">
        <f>SUM(D61:D63)</f>
        <v>15085634.012</v>
      </c>
      <c r="E60" s="72">
        <f>SUM(E61:E63)</f>
        <v>10166371.410999998</v>
      </c>
      <c r="F60" s="72">
        <f>SUM(F61:F63)</f>
        <v>66734</v>
      </c>
      <c r="G60" s="72">
        <f>SUM(G61:G63)</f>
        <v>0</v>
      </c>
      <c r="H60" s="31">
        <f t="shared" si="15"/>
        <v>25185271.423</v>
      </c>
      <c r="I60" s="32">
        <f t="shared" si="16"/>
        <v>21488947.369</v>
      </c>
      <c r="J60" s="72">
        <f aca="true" t="shared" si="22" ref="J60:S60">SUM(J61:J63)</f>
        <v>2217997.799</v>
      </c>
      <c r="K60" s="72">
        <f t="shared" si="22"/>
        <v>614653.765</v>
      </c>
      <c r="L60" s="72">
        <f t="shared" si="22"/>
        <v>0</v>
      </c>
      <c r="M60" s="129">
        <f t="shared" si="22"/>
        <v>18656295.805</v>
      </c>
      <c r="N60" s="72">
        <f t="shared" si="22"/>
        <v>0</v>
      </c>
      <c r="O60" s="72">
        <f t="shared" si="22"/>
        <v>0</v>
      </c>
      <c r="P60" s="72">
        <f t="shared" si="22"/>
        <v>0</v>
      </c>
      <c r="Q60" s="72">
        <f t="shared" si="22"/>
        <v>0</v>
      </c>
      <c r="R60" s="72">
        <f t="shared" si="22"/>
        <v>3696324.054</v>
      </c>
      <c r="S60" s="72">
        <f t="shared" si="22"/>
        <v>22352619.859</v>
      </c>
      <c r="T60" s="107">
        <f t="shared" si="18"/>
        <v>0.13181900050099193</v>
      </c>
    </row>
    <row r="61" spans="1:20" s="114" customFormat="1" ht="33.75" customHeight="1">
      <c r="A61" s="55" t="s">
        <v>124</v>
      </c>
      <c r="B61" s="74" t="s">
        <v>125</v>
      </c>
      <c r="C61" s="75">
        <f>SUM(D61:E61)</f>
        <v>5045826.072000001</v>
      </c>
      <c r="D61" s="130">
        <v>2349517.816</v>
      </c>
      <c r="E61" s="130">
        <v>2696308.256</v>
      </c>
      <c r="F61" s="130">
        <v>58734</v>
      </c>
      <c r="G61" s="131">
        <v>0</v>
      </c>
      <c r="H61" s="31">
        <f t="shared" si="15"/>
        <v>4987092.072000001</v>
      </c>
      <c r="I61" s="32">
        <f t="shared" si="16"/>
        <v>4441414.143</v>
      </c>
      <c r="J61" s="130">
        <v>1067308.245</v>
      </c>
      <c r="K61" s="130">
        <v>41185.015</v>
      </c>
      <c r="L61" s="130">
        <v>0</v>
      </c>
      <c r="M61" s="132">
        <v>3332920.883</v>
      </c>
      <c r="N61" s="130">
        <v>0</v>
      </c>
      <c r="O61" s="130">
        <v>0</v>
      </c>
      <c r="P61" s="130">
        <v>0</v>
      </c>
      <c r="Q61" s="130">
        <v>0</v>
      </c>
      <c r="R61" s="130">
        <v>545677.929</v>
      </c>
      <c r="S61" s="112">
        <f>SUM(M61:R61)</f>
        <v>3878598.812</v>
      </c>
      <c r="T61" s="113">
        <f t="shared" si="18"/>
        <v>0.24958115237847567</v>
      </c>
    </row>
    <row r="62" spans="1:20" s="114" customFormat="1" ht="33.75" customHeight="1">
      <c r="A62" s="55" t="s">
        <v>126</v>
      </c>
      <c r="B62" s="76" t="s">
        <v>127</v>
      </c>
      <c r="C62" s="75">
        <f>SUM(D62:E62)</f>
        <v>8256190.196</v>
      </c>
      <c r="D62" s="130">
        <v>6671717.921</v>
      </c>
      <c r="E62" s="130">
        <v>1584472.275</v>
      </c>
      <c r="F62" s="130">
        <v>0</v>
      </c>
      <c r="G62" s="131">
        <v>0</v>
      </c>
      <c r="H62" s="31">
        <f t="shared" si="15"/>
        <v>8256190.1959999995</v>
      </c>
      <c r="I62" s="32">
        <f t="shared" si="16"/>
        <v>6110961.003</v>
      </c>
      <c r="J62" s="130">
        <v>477399.328</v>
      </c>
      <c r="K62" s="130">
        <v>16500</v>
      </c>
      <c r="L62" s="130">
        <v>0</v>
      </c>
      <c r="M62" s="132">
        <v>5617061.675</v>
      </c>
      <c r="N62" s="130">
        <v>0</v>
      </c>
      <c r="O62" s="130">
        <v>0</v>
      </c>
      <c r="P62" s="130">
        <v>0</v>
      </c>
      <c r="Q62" s="130">
        <v>0</v>
      </c>
      <c r="R62" s="130">
        <v>2145229.193</v>
      </c>
      <c r="S62" s="112">
        <f>SUM(M62:R62)</f>
        <v>7762290.868</v>
      </c>
      <c r="T62" s="113">
        <f t="shared" si="18"/>
        <v>0.08082187527584195</v>
      </c>
    </row>
    <row r="63" spans="1:20" s="114" customFormat="1" ht="33.75" customHeight="1">
      <c r="A63" s="55" t="s">
        <v>128</v>
      </c>
      <c r="B63" s="39" t="s">
        <v>129</v>
      </c>
      <c r="C63" s="75">
        <f>SUM(D63:E63)</f>
        <v>11949989.155000001</v>
      </c>
      <c r="D63" s="130">
        <v>6064398.275</v>
      </c>
      <c r="E63" s="130">
        <v>5885590.88</v>
      </c>
      <c r="F63" s="130">
        <v>8000</v>
      </c>
      <c r="G63" s="131">
        <v>0</v>
      </c>
      <c r="H63" s="31">
        <f t="shared" si="15"/>
        <v>11941989.155000001</v>
      </c>
      <c r="I63" s="32">
        <f t="shared" si="16"/>
        <v>10936572.223000001</v>
      </c>
      <c r="J63" s="130">
        <v>673290.226</v>
      </c>
      <c r="K63" s="130">
        <v>556968.75</v>
      </c>
      <c r="L63" s="130">
        <v>0</v>
      </c>
      <c r="M63" s="132">
        <v>9706313.247000001</v>
      </c>
      <c r="N63" s="130">
        <v>0</v>
      </c>
      <c r="O63" s="130">
        <v>0</v>
      </c>
      <c r="P63" s="130">
        <v>0</v>
      </c>
      <c r="Q63" s="130">
        <v>0</v>
      </c>
      <c r="R63" s="130">
        <v>1005416.9319999999</v>
      </c>
      <c r="S63" s="112">
        <f>SUM(M63:R63)</f>
        <v>10711730.179000001</v>
      </c>
      <c r="T63" s="113">
        <f t="shared" si="18"/>
        <v>0.11249036269451242</v>
      </c>
    </row>
    <row r="64" spans="1:20" s="108" customFormat="1" ht="41.25" customHeight="1">
      <c r="A64" s="104" t="s">
        <v>130</v>
      </c>
      <c r="B64" s="42" t="s">
        <v>131</v>
      </c>
      <c r="C64" s="31">
        <f>SUM(C65:C69)</f>
        <v>36159927.195</v>
      </c>
      <c r="D64" s="31">
        <f>SUM(D65:D69)</f>
        <v>30661796.266000003</v>
      </c>
      <c r="E64" s="31">
        <f>SUM(E65:E69)</f>
        <v>5498130.929</v>
      </c>
      <c r="F64" s="31">
        <f>SUM(F65:F69)</f>
        <v>30200</v>
      </c>
      <c r="G64" s="31">
        <f>SUM(G65:G69)</f>
        <v>0</v>
      </c>
      <c r="H64" s="31">
        <f t="shared" si="15"/>
        <v>36129727.195</v>
      </c>
      <c r="I64" s="32">
        <f t="shared" si="16"/>
        <v>27887185.514000002</v>
      </c>
      <c r="J64" s="31">
        <f aca="true" t="shared" si="23" ref="J64:S64">SUM(J65:J69)</f>
        <v>632450.7</v>
      </c>
      <c r="K64" s="31">
        <f t="shared" si="23"/>
        <v>234000</v>
      </c>
      <c r="L64" s="31">
        <f t="shared" si="23"/>
        <v>0</v>
      </c>
      <c r="M64" s="116">
        <f t="shared" si="23"/>
        <v>24974217.814000003</v>
      </c>
      <c r="N64" s="31">
        <f t="shared" si="23"/>
        <v>516260</v>
      </c>
      <c r="O64" s="31">
        <f t="shared" si="23"/>
        <v>0</v>
      </c>
      <c r="P64" s="31">
        <f t="shared" si="23"/>
        <v>0</v>
      </c>
      <c r="Q64" s="31">
        <f t="shared" si="23"/>
        <v>1530257</v>
      </c>
      <c r="R64" s="31">
        <f t="shared" si="23"/>
        <v>8242541.681000001</v>
      </c>
      <c r="S64" s="31">
        <f t="shared" si="23"/>
        <v>35263276.495</v>
      </c>
      <c r="T64" s="107">
        <f t="shared" si="18"/>
        <v>0.03106985104556435</v>
      </c>
    </row>
    <row r="65" spans="1:20" s="114" customFormat="1" ht="41.25" customHeight="1">
      <c r="A65" s="55" t="s">
        <v>132</v>
      </c>
      <c r="B65" s="38" t="s">
        <v>133</v>
      </c>
      <c r="C65" s="43">
        <f>SUM(D65:E65)</f>
        <v>3263195.6180000002</v>
      </c>
      <c r="D65" s="77">
        <v>2570285.5960000004</v>
      </c>
      <c r="E65" s="77">
        <v>692910.022</v>
      </c>
      <c r="F65" s="77">
        <v>0</v>
      </c>
      <c r="G65" s="77">
        <v>0</v>
      </c>
      <c r="H65" s="31">
        <f t="shared" si="15"/>
        <v>3263195.618</v>
      </c>
      <c r="I65" s="32">
        <f t="shared" si="16"/>
        <v>2312211.918</v>
      </c>
      <c r="J65" s="47">
        <v>56640.5</v>
      </c>
      <c r="K65" s="47">
        <v>0</v>
      </c>
      <c r="L65" s="47">
        <v>0</v>
      </c>
      <c r="M65" s="48">
        <v>1766611.418</v>
      </c>
      <c r="N65" s="47">
        <v>488960</v>
      </c>
      <c r="O65" s="47">
        <v>0</v>
      </c>
      <c r="P65" s="47">
        <v>0</v>
      </c>
      <c r="Q65" s="121">
        <v>0</v>
      </c>
      <c r="R65" s="111">
        <v>950983.7</v>
      </c>
      <c r="S65" s="112">
        <f>SUM(M65:R65)</f>
        <v>3206555.118</v>
      </c>
      <c r="T65" s="113">
        <f t="shared" si="18"/>
        <v>0.024496240832887185</v>
      </c>
    </row>
    <row r="66" spans="1:20" s="114" customFormat="1" ht="41.25" customHeight="1">
      <c r="A66" s="55" t="s">
        <v>134</v>
      </c>
      <c r="B66" s="38" t="s">
        <v>135</v>
      </c>
      <c r="C66" s="43">
        <f>SUM(D66:E66)</f>
        <v>8828140.785</v>
      </c>
      <c r="D66" s="77">
        <v>7055096.385</v>
      </c>
      <c r="E66" s="77">
        <v>1773044.4</v>
      </c>
      <c r="F66" s="77">
        <v>30200</v>
      </c>
      <c r="G66" s="77">
        <v>0</v>
      </c>
      <c r="H66" s="31">
        <f t="shared" si="15"/>
        <v>8797940.785</v>
      </c>
      <c r="I66" s="32">
        <f t="shared" si="16"/>
        <v>3467562.959</v>
      </c>
      <c r="J66" s="47">
        <v>158483</v>
      </c>
      <c r="K66" s="47">
        <v>0</v>
      </c>
      <c r="L66" s="47">
        <v>0</v>
      </c>
      <c r="M66" s="48">
        <v>3309079.959</v>
      </c>
      <c r="N66" s="47">
        <v>0</v>
      </c>
      <c r="O66" s="47">
        <v>0</v>
      </c>
      <c r="P66" s="47">
        <v>0</v>
      </c>
      <c r="Q66" s="121">
        <v>0</v>
      </c>
      <c r="R66" s="111">
        <v>5330377.826</v>
      </c>
      <c r="S66" s="112">
        <f>SUM(M66:R66)</f>
        <v>8639457.785</v>
      </c>
      <c r="T66" s="113">
        <f t="shared" si="18"/>
        <v>0.04570443330773854</v>
      </c>
    </row>
    <row r="67" spans="1:20" s="114" customFormat="1" ht="41.25" customHeight="1">
      <c r="A67" s="55" t="s">
        <v>136</v>
      </c>
      <c r="B67" s="38" t="s">
        <v>137</v>
      </c>
      <c r="C67" s="43">
        <f>SUM(D67:E67)</f>
        <v>14023688.963</v>
      </c>
      <c r="D67" s="77">
        <v>12271951.183</v>
      </c>
      <c r="E67" s="77">
        <v>1751737.78</v>
      </c>
      <c r="F67" s="77">
        <v>0</v>
      </c>
      <c r="G67" s="77">
        <v>0</v>
      </c>
      <c r="H67" s="31">
        <f t="shared" si="15"/>
        <v>14023688.963</v>
      </c>
      <c r="I67" s="32">
        <f t="shared" si="16"/>
        <v>13344905.308</v>
      </c>
      <c r="J67" s="47">
        <v>178398.5</v>
      </c>
      <c r="K67" s="47">
        <v>64000</v>
      </c>
      <c r="L67" s="47">
        <v>0</v>
      </c>
      <c r="M67" s="48">
        <v>13102506.808</v>
      </c>
      <c r="N67" s="47">
        <v>0</v>
      </c>
      <c r="O67" s="47">
        <v>0</v>
      </c>
      <c r="P67" s="47">
        <v>0</v>
      </c>
      <c r="Q67" s="121">
        <v>0</v>
      </c>
      <c r="R67" s="111">
        <v>678783.655</v>
      </c>
      <c r="S67" s="112">
        <f>SUM(M67:R67)</f>
        <v>13781290.463</v>
      </c>
      <c r="T67" s="113">
        <f t="shared" si="18"/>
        <v>0.018164122892253647</v>
      </c>
    </row>
    <row r="68" spans="1:20" s="114" customFormat="1" ht="41.25" customHeight="1">
      <c r="A68" s="55" t="s">
        <v>138</v>
      </c>
      <c r="B68" s="38" t="s">
        <v>139</v>
      </c>
      <c r="C68" s="43">
        <f>SUM(D68:E68)</f>
        <v>3756890.216</v>
      </c>
      <c r="D68" s="77">
        <v>3105344.489</v>
      </c>
      <c r="E68" s="77">
        <v>651545.727</v>
      </c>
      <c r="F68" s="77">
        <v>0</v>
      </c>
      <c r="G68" s="77">
        <v>0</v>
      </c>
      <c r="H68" s="31">
        <f t="shared" si="15"/>
        <v>3756890.216</v>
      </c>
      <c r="I68" s="32">
        <f t="shared" si="16"/>
        <v>3359682.216</v>
      </c>
      <c r="J68" s="47">
        <v>184845.7</v>
      </c>
      <c r="K68" s="47">
        <v>170000</v>
      </c>
      <c r="L68" s="47">
        <v>0</v>
      </c>
      <c r="M68" s="48">
        <v>1447279.516</v>
      </c>
      <c r="N68" s="47">
        <v>27300</v>
      </c>
      <c r="O68" s="47">
        <v>0</v>
      </c>
      <c r="P68" s="47">
        <v>0</v>
      </c>
      <c r="Q68" s="121">
        <v>1530257</v>
      </c>
      <c r="R68" s="111">
        <v>397208</v>
      </c>
      <c r="S68" s="112">
        <f>SUM(M68:R68)</f>
        <v>3402044.516</v>
      </c>
      <c r="T68" s="113">
        <f t="shared" si="18"/>
        <v>0.1056188285636358</v>
      </c>
    </row>
    <row r="69" spans="1:20" s="114" customFormat="1" ht="41.25" customHeight="1" thickBot="1">
      <c r="A69" s="55" t="s">
        <v>140</v>
      </c>
      <c r="B69" s="78" t="s">
        <v>141</v>
      </c>
      <c r="C69" s="43">
        <f>SUM(D69:E69)</f>
        <v>6288011.613</v>
      </c>
      <c r="D69" s="77">
        <v>5659118.613</v>
      </c>
      <c r="E69" s="77">
        <v>628893</v>
      </c>
      <c r="F69" s="77">
        <v>0</v>
      </c>
      <c r="G69" s="77">
        <v>0</v>
      </c>
      <c r="H69" s="31">
        <f t="shared" si="15"/>
        <v>6288011.613</v>
      </c>
      <c r="I69" s="32">
        <f t="shared" si="16"/>
        <v>5402823.113</v>
      </c>
      <c r="J69" s="47">
        <v>54083</v>
      </c>
      <c r="K69" s="47">
        <v>0</v>
      </c>
      <c r="L69" s="47">
        <v>0</v>
      </c>
      <c r="M69" s="48">
        <v>5348740.113</v>
      </c>
      <c r="N69" s="47">
        <v>0</v>
      </c>
      <c r="O69" s="47">
        <v>0</v>
      </c>
      <c r="P69" s="47">
        <v>0</v>
      </c>
      <c r="Q69" s="121">
        <v>0</v>
      </c>
      <c r="R69" s="111">
        <v>885188.5</v>
      </c>
      <c r="S69" s="112">
        <f>SUM(M69:R69)</f>
        <v>6233928.613</v>
      </c>
      <c r="T69" s="113">
        <f t="shared" si="18"/>
        <v>0.010010137083679127</v>
      </c>
    </row>
    <row r="70" spans="1:20" s="134" customFormat="1" ht="29.25" customHeight="1" thickTop="1">
      <c r="A70" s="156"/>
      <c r="B70" s="156"/>
      <c r="C70" s="156"/>
      <c r="D70" s="156"/>
      <c r="E70" s="156"/>
      <c r="F70" s="133"/>
      <c r="G70" s="79"/>
      <c r="H70" s="79"/>
      <c r="I70" s="79"/>
      <c r="J70" s="79"/>
      <c r="K70" s="79"/>
      <c r="L70" s="79"/>
      <c r="M70" s="79"/>
      <c r="N70" s="79"/>
      <c r="O70" s="149" t="str">
        <f>'[3]Thong tin'!B8</f>
        <v>Bến Tre, ngày  03 tháng 01 năm 2017</v>
      </c>
      <c r="P70" s="149"/>
      <c r="Q70" s="149"/>
      <c r="R70" s="149"/>
      <c r="S70" s="149"/>
      <c r="T70" s="149"/>
    </row>
    <row r="71" spans="1:20" s="135" customFormat="1" ht="19.5" customHeight="1">
      <c r="A71" s="82"/>
      <c r="B71" s="154" t="s">
        <v>142</v>
      </c>
      <c r="C71" s="154"/>
      <c r="D71" s="154"/>
      <c r="E71" s="154"/>
      <c r="F71" s="80"/>
      <c r="G71" s="80"/>
      <c r="H71" s="80"/>
      <c r="I71" s="80"/>
      <c r="J71" s="80"/>
      <c r="K71" s="80"/>
      <c r="L71" s="80"/>
      <c r="M71" s="80"/>
      <c r="N71" s="80"/>
      <c r="O71" s="148" t="str">
        <f>'[3]Thong tin'!B7</f>
        <v>CỤC TRƯỞNG</v>
      </c>
      <c r="P71" s="148"/>
      <c r="Q71" s="148"/>
      <c r="R71" s="148"/>
      <c r="S71" s="148"/>
      <c r="T71" s="148"/>
    </row>
    <row r="72" spans="1:20" ht="18.75">
      <c r="A72" s="84"/>
      <c r="B72" s="160"/>
      <c r="C72" s="160"/>
      <c r="D72" s="160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158"/>
      <c r="P72" s="158"/>
      <c r="Q72" s="158"/>
      <c r="R72" s="158"/>
      <c r="S72" s="158"/>
      <c r="T72" s="158"/>
    </row>
    <row r="73" spans="1:20" ht="18.75">
      <c r="A73" s="84"/>
      <c r="B73" s="136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4"/>
      <c r="T73" s="84"/>
    </row>
    <row r="74" spans="1:19" s="3" customFormat="1" ht="15.75" customHeight="1">
      <c r="A74" s="87"/>
      <c r="B74" s="88"/>
      <c r="C74" s="84" t="s">
        <v>143</v>
      </c>
      <c r="D74" s="85"/>
      <c r="E74" s="85"/>
      <c r="F74" s="85"/>
      <c r="G74" s="85"/>
      <c r="H74" s="86"/>
      <c r="I74" s="86"/>
      <c r="J74" s="85"/>
      <c r="K74" s="85"/>
      <c r="L74" s="85"/>
      <c r="M74" s="85"/>
      <c r="N74" s="85"/>
      <c r="O74" s="85"/>
      <c r="P74" s="85"/>
      <c r="Q74" s="158" t="s">
        <v>143</v>
      </c>
      <c r="R74" s="158"/>
      <c r="S74" s="84"/>
    </row>
    <row r="75" spans="1:20" ht="15.75">
      <c r="A75" s="137"/>
      <c r="B75" s="138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88"/>
      <c r="S75" s="88"/>
      <c r="T75" s="88"/>
    </row>
    <row r="76" spans="1:20" ht="18.75">
      <c r="A76" s="88"/>
      <c r="B76" s="157" t="s">
        <v>161</v>
      </c>
      <c r="C76" s="157"/>
      <c r="D76" s="157"/>
      <c r="E76" s="157"/>
      <c r="F76" s="88"/>
      <c r="G76" s="88"/>
      <c r="H76" s="88"/>
      <c r="I76" s="88"/>
      <c r="J76" s="88"/>
      <c r="K76" s="88"/>
      <c r="L76" s="88"/>
      <c r="M76" s="88"/>
      <c r="N76" s="88"/>
      <c r="O76" s="157" t="str">
        <f>'[3]Thong tin'!B6</f>
        <v>Nguyễn Văn Tu</v>
      </c>
      <c r="P76" s="157"/>
      <c r="Q76" s="157"/>
      <c r="R76" s="157"/>
      <c r="S76" s="157"/>
      <c r="T76" s="157"/>
    </row>
    <row r="77" spans="2:20" ht="18.75">
      <c r="B77" s="162"/>
      <c r="C77" s="162"/>
      <c r="D77" s="162"/>
      <c r="E77" s="162"/>
      <c r="P77" s="162"/>
      <c r="Q77" s="162"/>
      <c r="R77" s="162"/>
      <c r="S77" s="162"/>
      <c r="T77" s="163"/>
    </row>
  </sheetData>
  <sheetProtection/>
  <mergeCells count="37">
    <mergeCell ref="Q2:T2"/>
    <mergeCell ref="Q74:R74"/>
    <mergeCell ref="R7:R9"/>
    <mergeCell ref="I8:I9"/>
    <mergeCell ref="J8:Q8"/>
    <mergeCell ref="O72:T72"/>
    <mergeCell ref="I7:Q7"/>
    <mergeCell ref="O70:T70"/>
    <mergeCell ref="S6:S9"/>
    <mergeCell ref="Q4:T4"/>
    <mergeCell ref="E1:P1"/>
    <mergeCell ref="E2:P2"/>
    <mergeCell ref="E3:P3"/>
    <mergeCell ref="F6:F9"/>
    <mergeCell ref="G6:G9"/>
    <mergeCell ref="H6:R6"/>
    <mergeCell ref="Q5:T5"/>
    <mergeCell ref="D7:E7"/>
    <mergeCell ref="A2:D2"/>
    <mergeCell ref="T6:T9"/>
    <mergeCell ref="A3:D3"/>
    <mergeCell ref="C7:C9"/>
    <mergeCell ref="H7:H9"/>
    <mergeCell ref="A6:B9"/>
    <mergeCell ref="D8:D9"/>
    <mergeCell ref="C6:E6"/>
    <mergeCell ref="E8:E9"/>
    <mergeCell ref="B71:E71"/>
    <mergeCell ref="A10:B10"/>
    <mergeCell ref="B77:E77"/>
    <mergeCell ref="P77:T77"/>
    <mergeCell ref="B76:E76"/>
    <mergeCell ref="O76:T76"/>
    <mergeCell ref="B72:D72"/>
    <mergeCell ref="O71:T71"/>
    <mergeCell ref="A70:E70"/>
    <mergeCell ref="A11:B11"/>
  </mergeCells>
  <printOptions/>
  <pageMargins left="0.29" right="0" top="0.24" bottom="0" header="0.511811023622047" footer="0.275590551181102"/>
  <pageSetup horizontalDpi="600" verticalDpi="600" orientation="landscape" paperSize="8" scale="7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2017-01-04T08:43:38Z</dcterms:created>
  <dcterms:modified xsi:type="dcterms:W3CDTF">2017-01-04T07:45:02Z</dcterms:modified>
  <cp:category/>
  <cp:version/>
  <cp:contentType/>
  <cp:contentStatus/>
</cp:coreProperties>
</file>